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24226"/>
  <mc:AlternateContent xmlns:mc="http://schemas.openxmlformats.org/markup-compatibility/2006">
    <mc:Choice Requires="x15">
      <x15ac:absPath xmlns:x15ac="http://schemas.microsoft.com/office/spreadsheetml/2010/11/ac" url="D:\_An Gericom\_SyncStick\_____Anpassungen Excel-Rechner\40 - in Arbeit\014 - Urlaubsplanung\"/>
    </mc:Choice>
  </mc:AlternateContent>
  <xr:revisionPtr revIDLastSave="0" documentId="13_ncr:1_{78663D3E-1058-46AD-B31B-51762B0596DE}" xr6:coauthVersionLast="47" xr6:coauthVersionMax="47" xr10:uidLastSave="{00000000-0000-0000-0000-000000000000}"/>
  <bookViews>
    <workbookView xWindow="372" yWindow="204" windowWidth="22704" windowHeight="11856" tabRatio="781" xr2:uid="{00000000-000D-0000-FFFF-FFFF00000000}"/>
  </bookViews>
  <sheets>
    <sheet name="Startseite" sheetId="13" r:id="rId1"/>
    <sheet name="Mitarbeitende" sheetId="14" r:id="rId2"/>
    <sheet name="Übersicht Feiertage" sheetId="15" r:id="rId3"/>
    <sheet name="Feiertage nach Bundesländern" sheetId="16" state="hidden" r:id="rId4"/>
    <sheet name="Jan" sheetId="7" r:id="rId5"/>
    <sheet name="Feb" sheetId="17" r:id="rId6"/>
    <sheet name="Mrz" sheetId="18" r:id="rId7"/>
    <sheet name="Apr" sheetId="19" r:id="rId8"/>
    <sheet name="Mai" sheetId="20" r:id="rId9"/>
    <sheet name="Jun" sheetId="21" r:id="rId10"/>
    <sheet name="Jul" sheetId="22" r:id="rId11"/>
    <sheet name="Aug" sheetId="23" r:id="rId12"/>
    <sheet name="Sep" sheetId="24" r:id="rId13"/>
    <sheet name="Okt" sheetId="25" r:id="rId14"/>
    <sheet name="Nov" sheetId="26" r:id="rId15"/>
    <sheet name="Dez" sheetId="27" r:id="rId16"/>
    <sheet name="Zusammenfassung" sheetId="12" r:id="rId17"/>
    <sheet name="Interne Parmeter" sheetId="8" state="hidden" r:id="rId18"/>
  </sheets>
  <definedNames>
    <definedName name="_xlnm.Print_Area" localSheetId="7">Apr!$E$10:$AO$53</definedName>
    <definedName name="_xlnm.Print_Area" localSheetId="11">Aug!$E$10:$AO$53</definedName>
    <definedName name="_xlnm.Print_Area" localSheetId="15">Dez!$E$10:$AO$53</definedName>
    <definedName name="_xlnm.Print_Area" localSheetId="5">Feb!$E$10:$AO$53</definedName>
    <definedName name="_xlnm.Print_Area" localSheetId="3">'Feiertage nach Bundesländern'!$B$6:$R$26</definedName>
    <definedName name="_xlnm.Print_Area" localSheetId="4">Jan!$E$10:$AO$53</definedName>
    <definedName name="_xlnm.Print_Area" localSheetId="10">Jul!$E$10:$AO$53</definedName>
    <definedName name="_xlnm.Print_Area" localSheetId="9">Jun!$E$10:$AO$53</definedName>
    <definedName name="_xlnm.Print_Area" localSheetId="8">Mai!$E$10:$AO$53</definedName>
    <definedName name="_xlnm.Print_Area" localSheetId="1">Mitarbeitende!$D$7:$L$47</definedName>
    <definedName name="_xlnm.Print_Area" localSheetId="6">Mrz!$E$10:$AO$53</definedName>
    <definedName name="_xlnm.Print_Area" localSheetId="14">Nov!$E$10:$AO$53</definedName>
    <definedName name="_xlnm.Print_Area" localSheetId="13">Okt!$E$10:$AO$53</definedName>
    <definedName name="_xlnm.Print_Area" localSheetId="12">Sep!$E$10:$AO$53</definedName>
    <definedName name="_xlnm.Print_Area" localSheetId="0">Startseite!$D$8:$I$40</definedName>
    <definedName name="_xlnm.Print_Area" localSheetId="2">'Übersicht Feiertage'!$E$6:$N$35</definedName>
    <definedName name="_xlnm.Print_Area" localSheetId="16">Zusammenfassung!$B$2:$V$45</definedName>
    <definedName name="solver_ntri" hidden="1">1000</definedName>
    <definedName name="solver_rsmp" hidden="1">2</definedName>
    <definedName name="solver_seed" hidde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3" l="1"/>
  <c r="F53" i="27" l="1"/>
  <c r="E53" i="27"/>
  <c r="H53" i="27" s="1"/>
  <c r="R45" i="12" s="1"/>
  <c r="F52" i="27"/>
  <c r="E52" i="27"/>
  <c r="H52" i="27" s="1"/>
  <c r="R44" i="12" s="1"/>
  <c r="F51" i="27"/>
  <c r="E51" i="27"/>
  <c r="H51" i="27" s="1"/>
  <c r="R43" i="12" s="1"/>
  <c r="F50" i="27"/>
  <c r="E50" i="27"/>
  <c r="H50" i="27" s="1"/>
  <c r="R42" i="12" s="1"/>
  <c r="F49" i="27"/>
  <c r="E49" i="27"/>
  <c r="H49" i="27" s="1"/>
  <c r="R41" i="12" s="1"/>
  <c r="F48" i="27"/>
  <c r="E48" i="27"/>
  <c r="H48" i="27" s="1"/>
  <c r="R40" i="12" s="1"/>
  <c r="F47" i="27"/>
  <c r="E47" i="27"/>
  <c r="H47" i="27" s="1"/>
  <c r="R39" i="12" s="1"/>
  <c r="F46" i="27"/>
  <c r="E46" i="27"/>
  <c r="H46" i="27" s="1"/>
  <c r="R38" i="12" s="1"/>
  <c r="F45" i="27"/>
  <c r="E45" i="27"/>
  <c r="H45" i="27" s="1"/>
  <c r="R37" i="12" s="1"/>
  <c r="F44" i="27"/>
  <c r="E44" i="27"/>
  <c r="H44" i="27" s="1"/>
  <c r="R36" i="12" s="1"/>
  <c r="F43" i="27"/>
  <c r="E43" i="27"/>
  <c r="H43" i="27" s="1"/>
  <c r="R35" i="12" s="1"/>
  <c r="F42" i="27"/>
  <c r="E42" i="27"/>
  <c r="H42" i="27" s="1"/>
  <c r="R34" i="12" s="1"/>
  <c r="F41" i="27"/>
  <c r="E41" i="27"/>
  <c r="H41" i="27" s="1"/>
  <c r="R33" i="12" s="1"/>
  <c r="F40" i="27"/>
  <c r="E40" i="27"/>
  <c r="H40" i="27" s="1"/>
  <c r="R32" i="12" s="1"/>
  <c r="F39" i="27"/>
  <c r="E39" i="27"/>
  <c r="H39" i="27" s="1"/>
  <c r="R31" i="12" s="1"/>
  <c r="F38" i="27"/>
  <c r="E38" i="27"/>
  <c r="H38" i="27" s="1"/>
  <c r="R30" i="12" s="1"/>
  <c r="F37" i="27"/>
  <c r="E37" i="27"/>
  <c r="H37" i="27" s="1"/>
  <c r="R29" i="12" s="1"/>
  <c r="F36" i="27"/>
  <c r="E36" i="27"/>
  <c r="H36" i="27" s="1"/>
  <c r="R28" i="12" s="1"/>
  <c r="F35" i="27"/>
  <c r="E35" i="27"/>
  <c r="H35" i="27" s="1"/>
  <c r="R27" i="12" s="1"/>
  <c r="F34" i="27"/>
  <c r="E34" i="27"/>
  <c r="H34" i="27" s="1"/>
  <c r="R26" i="12" s="1"/>
  <c r="F33" i="27"/>
  <c r="E33" i="27"/>
  <c r="H33" i="27" s="1"/>
  <c r="R25" i="12" s="1"/>
  <c r="F32" i="27"/>
  <c r="E32" i="27"/>
  <c r="H32" i="27" s="1"/>
  <c r="R24" i="12" s="1"/>
  <c r="F31" i="27"/>
  <c r="E31" i="27"/>
  <c r="H31" i="27" s="1"/>
  <c r="R23" i="12" s="1"/>
  <c r="F30" i="27"/>
  <c r="E30" i="27"/>
  <c r="H30" i="27" s="1"/>
  <c r="R22" i="12" s="1"/>
  <c r="F29" i="27"/>
  <c r="E29" i="27"/>
  <c r="H29" i="27" s="1"/>
  <c r="R21" i="12" s="1"/>
  <c r="F28" i="27"/>
  <c r="E28" i="27"/>
  <c r="H28" i="27" s="1"/>
  <c r="R20" i="12" s="1"/>
  <c r="F27" i="27"/>
  <c r="E27" i="27"/>
  <c r="H27" i="27" s="1"/>
  <c r="R19" i="12" s="1"/>
  <c r="F26" i="27"/>
  <c r="E26" i="27"/>
  <c r="H26" i="27" s="1"/>
  <c r="R18" i="12" s="1"/>
  <c r="F25" i="27"/>
  <c r="E25" i="27"/>
  <c r="H25" i="27" s="1"/>
  <c r="R17" i="12" s="1"/>
  <c r="F24" i="27"/>
  <c r="E24" i="27"/>
  <c r="H24" i="27" s="1"/>
  <c r="R16" i="12" s="1"/>
  <c r="F23" i="27"/>
  <c r="E23" i="27"/>
  <c r="H23" i="27" s="1"/>
  <c r="R15" i="12" s="1"/>
  <c r="F22" i="27"/>
  <c r="E22" i="27"/>
  <c r="H22" i="27" s="1"/>
  <c r="R14" i="12" s="1"/>
  <c r="F21" i="27"/>
  <c r="E21" i="27"/>
  <c r="H21" i="27" s="1"/>
  <c r="R13" i="12" s="1"/>
  <c r="F20" i="27"/>
  <c r="E20" i="27"/>
  <c r="H20" i="27" s="1"/>
  <c r="R12" i="12" s="1"/>
  <c r="F19" i="27"/>
  <c r="E19" i="27"/>
  <c r="H19" i="27" s="1"/>
  <c r="R11" i="12" s="1"/>
  <c r="F18" i="27"/>
  <c r="E18" i="27"/>
  <c r="H18" i="27" s="1"/>
  <c r="R10" i="12" s="1"/>
  <c r="F17" i="27"/>
  <c r="E17" i="27"/>
  <c r="H17" i="27" s="1"/>
  <c r="R9" i="12" s="1"/>
  <c r="F16" i="27"/>
  <c r="E16" i="27"/>
  <c r="H16" i="27" s="1"/>
  <c r="R8" i="12" s="1"/>
  <c r="F15" i="27"/>
  <c r="E15" i="27"/>
  <c r="H15" i="27" s="1"/>
  <c r="R7" i="12" s="1"/>
  <c r="F14" i="27"/>
  <c r="E14" i="27"/>
  <c r="H14" i="27" s="1"/>
  <c r="R6" i="12" s="1"/>
  <c r="K13" i="27"/>
  <c r="AS12" i="27"/>
  <c r="AR10" i="27" s="1"/>
  <c r="AR11" i="27" s="1"/>
  <c r="E6" i="27"/>
  <c r="F53" i="26"/>
  <c r="E53" i="26"/>
  <c r="H53" i="26" s="1"/>
  <c r="Q45" i="12" s="1"/>
  <c r="F52" i="26"/>
  <c r="E52" i="26"/>
  <c r="H52" i="26" s="1"/>
  <c r="Q44" i="12" s="1"/>
  <c r="F51" i="26"/>
  <c r="E51" i="26"/>
  <c r="H51" i="26" s="1"/>
  <c r="Q43" i="12" s="1"/>
  <c r="F50" i="26"/>
  <c r="E50" i="26"/>
  <c r="H50" i="26" s="1"/>
  <c r="Q42" i="12" s="1"/>
  <c r="F49" i="26"/>
  <c r="E49" i="26"/>
  <c r="H49" i="26" s="1"/>
  <c r="Q41" i="12" s="1"/>
  <c r="F48" i="26"/>
  <c r="E48" i="26"/>
  <c r="H48" i="26" s="1"/>
  <c r="Q40" i="12" s="1"/>
  <c r="F47" i="26"/>
  <c r="E47" i="26"/>
  <c r="H47" i="26" s="1"/>
  <c r="Q39" i="12" s="1"/>
  <c r="F46" i="26"/>
  <c r="E46" i="26"/>
  <c r="H46" i="26" s="1"/>
  <c r="Q38" i="12" s="1"/>
  <c r="F45" i="26"/>
  <c r="E45" i="26"/>
  <c r="H45" i="26" s="1"/>
  <c r="Q37" i="12" s="1"/>
  <c r="F44" i="26"/>
  <c r="E44" i="26"/>
  <c r="H44" i="26" s="1"/>
  <c r="Q36" i="12" s="1"/>
  <c r="F43" i="26"/>
  <c r="E43" i="26"/>
  <c r="H43" i="26" s="1"/>
  <c r="Q35" i="12" s="1"/>
  <c r="F42" i="26"/>
  <c r="E42" i="26"/>
  <c r="H42" i="26" s="1"/>
  <c r="Q34" i="12" s="1"/>
  <c r="F41" i="26"/>
  <c r="E41" i="26"/>
  <c r="H41" i="26" s="1"/>
  <c r="Q33" i="12" s="1"/>
  <c r="F40" i="26"/>
  <c r="E40" i="26"/>
  <c r="H40" i="26" s="1"/>
  <c r="Q32" i="12" s="1"/>
  <c r="F39" i="26"/>
  <c r="E39" i="26"/>
  <c r="H39" i="26" s="1"/>
  <c r="Q31" i="12" s="1"/>
  <c r="F38" i="26"/>
  <c r="E38" i="26"/>
  <c r="H38" i="26" s="1"/>
  <c r="Q30" i="12" s="1"/>
  <c r="F37" i="26"/>
  <c r="E37" i="26"/>
  <c r="H37" i="26" s="1"/>
  <c r="Q29" i="12" s="1"/>
  <c r="F36" i="26"/>
  <c r="E36" i="26"/>
  <c r="H36" i="26" s="1"/>
  <c r="Q28" i="12" s="1"/>
  <c r="F35" i="26"/>
  <c r="E35" i="26"/>
  <c r="H35" i="26" s="1"/>
  <c r="Q27" i="12" s="1"/>
  <c r="F34" i="26"/>
  <c r="E34" i="26"/>
  <c r="H34" i="26" s="1"/>
  <c r="Q26" i="12" s="1"/>
  <c r="F33" i="26"/>
  <c r="E33" i="26"/>
  <c r="H33" i="26" s="1"/>
  <c r="Q25" i="12" s="1"/>
  <c r="F32" i="26"/>
  <c r="E32" i="26"/>
  <c r="H32" i="26" s="1"/>
  <c r="Q24" i="12" s="1"/>
  <c r="F31" i="26"/>
  <c r="E31" i="26"/>
  <c r="H31" i="26" s="1"/>
  <c r="Q23" i="12" s="1"/>
  <c r="F30" i="26"/>
  <c r="E30" i="26"/>
  <c r="H30" i="26" s="1"/>
  <c r="Q22" i="12" s="1"/>
  <c r="F29" i="26"/>
  <c r="E29" i="26"/>
  <c r="H29" i="26" s="1"/>
  <c r="Q21" i="12" s="1"/>
  <c r="F28" i="26"/>
  <c r="E28" i="26"/>
  <c r="H28" i="26" s="1"/>
  <c r="Q20" i="12" s="1"/>
  <c r="F27" i="26"/>
  <c r="E27" i="26"/>
  <c r="H27" i="26" s="1"/>
  <c r="Q19" i="12" s="1"/>
  <c r="F26" i="26"/>
  <c r="E26" i="26"/>
  <c r="H26" i="26" s="1"/>
  <c r="Q18" i="12" s="1"/>
  <c r="F25" i="26"/>
  <c r="E25" i="26"/>
  <c r="H25" i="26" s="1"/>
  <c r="Q17" i="12" s="1"/>
  <c r="F24" i="26"/>
  <c r="E24" i="26"/>
  <c r="H24" i="26" s="1"/>
  <c r="Q16" i="12" s="1"/>
  <c r="F23" i="26"/>
  <c r="E23" i="26"/>
  <c r="H23" i="26" s="1"/>
  <c r="Q15" i="12" s="1"/>
  <c r="F22" i="26"/>
  <c r="E22" i="26"/>
  <c r="H22" i="26" s="1"/>
  <c r="Q14" i="12" s="1"/>
  <c r="F21" i="26"/>
  <c r="E21" i="26"/>
  <c r="H21" i="26" s="1"/>
  <c r="Q13" i="12" s="1"/>
  <c r="F20" i="26"/>
  <c r="E20" i="26"/>
  <c r="H20" i="26" s="1"/>
  <c r="Q12" i="12" s="1"/>
  <c r="F19" i="26"/>
  <c r="E19" i="26"/>
  <c r="H19" i="26" s="1"/>
  <c r="Q11" i="12" s="1"/>
  <c r="F18" i="26"/>
  <c r="E18" i="26"/>
  <c r="H18" i="26" s="1"/>
  <c r="Q10" i="12" s="1"/>
  <c r="F17" i="26"/>
  <c r="E17" i="26"/>
  <c r="H17" i="26" s="1"/>
  <c r="Q9" i="12" s="1"/>
  <c r="F16" i="26"/>
  <c r="E16" i="26"/>
  <c r="H16" i="26" s="1"/>
  <c r="Q8" i="12" s="1"/>
  <c r="F15" i="26"/>
  <c r="E15" i="26"/>
  <c r="H15" i="26" s="1"/>
  <c r="Q7" i="12" s="1"/>
  <c r="F14" i="26"/>
  <c r="E14" i="26"/>
  <c r="H14" i="26" s="1"/>
  <c r="Q6" i="12" s="1"/>
  <c r="K13" i="26"/>
  <c r="AS12" i="26"/>
  <c r="AR10" i="26" s="1"/>
  <c r="AR11" i="26" s="1"/>
  <c r="E6" i="26"/>
  <c r="H53" i="25"/>
  <c r="P45" i="12" s="1"/>
  <c r="F53" i="25"/>
  <c r="E53" i="25"/>
  <c r="F52" i="25"/>
  <c r="E52" i="25"/>
  <c r="H52" i="25" s="1"/>
  <c r="P44" i="12" s="1"/>
  <c r="F51" i="25"/>
  <c r="E51" i="25"/>
  <c r="H51" i="25" s="1"/>
  <c r="P43" i="12" s="1"/>
  <c r="F50" i="25"/>
  <c r="E50" i="25"/>
  <c r="H50" i="25" s="1"/>
  <c r="P42" i="12" s="1"/>
  <c r="H49" i="25"/>
  <c r="P41" i="12" s="1"/>
  <c r="F49" i="25"/>
  <c r="E49" i="25"/>
  <c r="F48" i="25"/>
  <c r="E48" i="25"/>
  <c r="H48" i="25" s="1"/>
  <c r="P40" i="12" s="1"/>
  <c r="F47" i="25"/>
  <c r="E47" i="25"/>
  <c r="H47" i="25" s="1"/>
  <c r="P39" i="12" s="1"/>
  <c r="F46" i="25"/>
  <c r="E46" i="25"/>
  <c r="H46" i="25" s="1"/>
  <c r="P38" i="12" s="1"/>
  <c r="H45" i="25"/>
  <c r="P37" i="12" s="1"/>
  <c r="F45" i="25"/>
  <c r="E45" i="25"/>
  <c r="F44" i="25"/>
  <c r="E44" i="25"/>
  <c r="H44" i="25" s="1"/>
  <c r="P36" i="12" s="1"/>
  <c r="H43" i="25"/>
  <c r="P35" i="12" s="1"/>
  <c r="F43" i="25"/>
  <c r="E43" i="25"/>
  <c r="F42" i="25"/>
  <c r="E42" i="25"/>
  <c r="H42" i="25" s="1"/>
  <c r="P34" i="12" s="1"/>
  <c r="H41" i="25"/>
  <c r="P33" i="12" s="1"/>
  <c r="F41" i="25"/>
  <c r="E41" i="25"/>
  <c r="F40" i="25"/>
  <c r="E40" i="25"/>
  <c r="H40" i="25" s="1"/>
  <c r="P32" i="12" s="1"/>
  <c r="F39" i="25"/>
  <c r="E39" i="25"/>
  <c r="H39" i="25" s="1"/>
  <c r="P31" i="12" s="1"/>
  <c r="F38" i="25"/>
  <c r="E38" i="25"/>
  <c r="H38" i="25" s="1"/>
  <c r="P30" i="12" s="1"/>
  <c r="H37" i="25"/>
  <c r="P29" i="12" s="1"/>
  <c r="F37" i="25"/>
  <c r="E37" i="25"/>
  <c r="F36" i="25"/>
  <c r="E36" i="25"/>
  <c r="H36" i="25" s="1"/>
  <c r="P28" i="12" s="1"/>
  <c r="F35" i="25"/>
  <c r="E35" i="25"/>
  <c r="H35" i="25" s="1"/>
  <c r="P27" i="12" s="1"/>
  <c r="F34" i="25"/>
  <c r="E34" i="25"/>
  <c r="H34" i="25" s="1"/>
  <c r="P26" i="12" s="1"/>
  <c r="H33" i="25"/>
  <c r="P25" i="12" s="1"/>
  <c r="F33" i="25"/>
  <c r="E33" i="25"/>
  <c r="F32" i="25"/>
  <c r="E32" i="25"/>
  <c r="H32" i="25" s="1"/>
  <c r="P24" i="12" s="1"/>
  <c r="F31" i="25"/>
  <c r="E31" i="25"/>
  <c r="H31" i="25" s="1"/>
  <c r="P23" i="12" s="1"/>
  <c r="F30" i="25"/>
  <c r="E30" i="25"/>
  <c r="H30" i="25" s="1"/>
  <c r="P22" i="12" s="1"/>
  <c r="H29" i="25"/>
  <c r="P21" i="12" s="1"/>
  <c r="F29" i="25"/>
  <c r="E29" i="25"/>
  <c r="F28" i="25"/>
  <c r="E28" i="25"/>
  <c r="H28" i="25" s="1"/>
  <c r="P20" i="12" s="1"/>
  <c r="F27" i="25"/>
  <c r="E27" i="25"/>
  <c r="H27" i="25" s="1"/>
  <c r="P19" i="12" s="1"/>
  <c r="F26" i="25"/>
  <c r="E26" i="25"/>
  <c r="H26" i="25" s="1"/>
  <c r="P18" i="12" s="1"/>
  <c r="H25" i="25"/>
  <c r="P17" i="12" s="1"/>
  <c r="F25" i="25"/>
  <c r="E25" i="25"/>
  <c r="F24" i="25"/>
  <c r="E24" i="25"/>
  <c r="H24" i="25" s="1"/>
  <c r="P16" i="12" s="1"/>
  <c r="F23" i="25"/>
  <c r="E23" i="25"/>
  <c r="H23" i="25" s="1"/>
  <c r="P15" i="12" s="1"/>
  <c r="F22" i="25"/>
  <c r="E22" i="25"/>
  <c r="H22" i="25" s="1"/>
  <c r="P14" i="12" s="1"/>
  <c r="F21" i="25"/>
  <c r="E21" i="25"/>
  <c r="H21" i="25" s="1"/>
  <c r="P13" i="12" s="1"/>
  <c r="F20" i="25"/>
  <c r="E20" i="25"/>
  <c r="H20" i="25" s="1"/>
  <c r="P12" i="12" s="1"/>
  <c r="F19" i="25"/>
  <c r="E19" i="25"/>
  <c r="H19" i="25" s="1"/>
  <c r="P11" i="12" s="1"/>
  <c r="F18" i="25"/>
  <c r="E18" i="25"/>
  <c r="H18" i="25" s="1"/>
  <c r="P10" i="12" s="1"/>
  <c r="F17" i="25"/>
  <c r="E17" i="25"/>
  <c r="H17" i="25" s="1"/>
  <c r="P9" i="12" s="1"/>
  <c r="F16" i="25"/>
  <c r="E16" i="25"/>
  <c r="H16" i="25" s="1"/>
  <c r="P8" i="12" s="1"/>
  <c r="F15" i="25"/>
  <c r="E15" i="25"/>
  <c r="H15" i="25" s="1"/>
  <c r="P7" i="12" s="1"/>
  <c r="F14" i="25"/>
  <c r="E14" i="25"/>
  <c r="H14" i="25" s="1"/>
  <c r="P6" i="12" s="1"/>
  <c r="K13" i="25"/>
  <c r="AS12" i="25"/>
  <c r="AR10" i="25" s="1"/>
  <c r="AR11" i="25" s="1"/>
  <c r="E6" i="25"/>
  <c r="F53" i="24"/>
  <c r="E53" i="24"/>
  <c r="H53" i="24" s="1"/>
  <c r="O45" i="12" s="1"/>
  <c r="F52" i="24"/>
  <c r="E52" i="24"/>
  <c r="H52" i="24" s="1"/>
  <c r="O44" i="12" s="1"/>
  <c r="F51" i="24"/>
  <c r="E51" i="24"/>
  <c r="H51" i="24" s="1"/>
  <c r="O43" i="12" s="1"/>
  <c r="F50" i="24"/>
  <c r="E50" i="24"/>
  <c r="H50" i="24" s="1"/>
  <c r="O42" i="12" s="1"/>
  <c r="F49" i="24"/>
  <c r="E49" i="24"/>
  <c r="H49" i="24" s="1"/>
  <c r="O41" i="12" s="1"/>
  <c r="F48" i="24"/>
  <c r="E48" i="24"/>
  <c r="H48" i="24" s="1"/>
  <c r="O40" i="12" s="1"/>
  <c r="F47" i="24"/>
  <c r="E47" i="24"/>
  <c r="H47" i="24" s="1"/>
  <c r="O39" i="12" s="1"/>
  <c r="F46" i="24"/>
  <c r="E46" i="24"/>
  <c r="H46" i="24" s="1"/>
  <c r="O38" i="12" s="1"/>
  <c r="F45" i="24"/>
  <c r="E45" i="24"/>
  <c r="H45" i="24" s="1"/>
  <c r="O37" i="12" s="1"/>
  <c r="F44" i="24"/>
  <c r="E44" i="24"/>
  <c r="H44" i="24" s="1"/>
  <c r="O36" i="12" s="1"/>
  <c r="F43" i="24"/>
  <c r="E43" i="24"/>
  <c r="H43" i="24" s="1"/>
  <c r="O35" i="12" s="1"/>
  <c r="F42" i="24"/>
  <c r="E42" i="24"/>
  <c r="H42" i="24" s="1"/>
  <c r="O34" i="12" s="1"/>
  <c r="F41" i="24"/>
  <c r="E41" i="24"/>
  <c r="H41" i="24" s="1"/>
  <c r="O33" i="12" s="1"/>
  <c r="F40" i="24"/>
  <c r="E40" i="24"/>
  <c r="H40" i="24" s="1"/>
  <c r="O32" i="12" s="1"/>
  <c r="F39" i="24"/>
  <c r="E39" i="24"/>
  <c r="H39" i="24" s="1"/>
  <c r="O31" i="12" s="1"/>
  <c r="F38" i="24"/>
  <c r="E38" i="24"/>
  <c r="H38" i="24" s="1"/>
  <c r="O30" i="12" s="1"/>
  <c r="F37" i="24"/>
  <c r="E37" i="24"/>
  <c r="H37" i="24" s="1"/>
  <c r="O29" i="12" s="1"/>
  <c r="F36" i="24"/>
  <c r="E36" i="24"/>
  <c r="H36" i="24" s="1"/>
  <c r="O28" i="12" s="1"/>
  <c r="F35" i="24"/>
  <c r="E35" i="24"/>
  <c r="H35" i="24" s="1"/>
  <c r="O27" i="12" s="1"/>
  <c r="F34" i="24"/>
  <c r="E34" i="24"/>
  <c r="H34" i="24" s="1"/>
  <c r="O26" i="12" s="1"/>
  <c r="F33" i="24"/>
  <c r="E33" i="24"/>
  <c r="H33" i="24" s="1"/>
  <c r="O25" i="12" s="1"/>
  <c r="F32" i="24"/>
  <c r="E32" i="24"/>
  <c r="H32" i="24" s="1"/>
  <c r="O24" i="12" s="1"/>
  <c r="F31" i="24"/>
  <c r="E31" i="24"/>
  <c r="H31" i="24" s="1"/>
  <c r="O23" i="12" s="1"/>
  <c r="F30" i="24"/>
  <c r="E30" i="24"/>
  <c r="H30" i="24" s="1"/>
  <c r="O22" i="12" s="1"/>
  <c r="F29" i="24"/>
  <c r="E29" i="24"/>
  <c r="H29" i="24" s="1"/>
  <c r="O21" i="12" s="1"/>
  <c r="F28" i="24"/>
  <c r="E28" i="24"/>
  <c r="H28" i="24" s="1"/>
  <c r="O20" i="12" s="1"/>
  <c r="F27" i="24"/>
  <c r="E27" i="24"/>
  <c r="H27" i="24" s="1"/>
  <c r="O19" i="12" s="1"/>
  <c r="F26" i="24"/>
  <c r="E26" i="24"/>
  <c r="H26" i="24" s="1"/>
  <c r="O18" i="12" s="1"/>
  <c r="F25" i="24"/>
  <c r="E25" i="24"/>
  <c r="H25" i="24" s="1"/>
  <c r="O17" i="12" s="1"/>
  <c r="F24" i="24"/>
  <c r="E24" i="24"/>
  <c r="H24" i="24" s="1"/>
  <c r="O16" i="12" s="1"/>
  <c r="F23" i="24"/>
  <c r="E23" i="24"/>
  <c r="H23" i="24" s="1"/>
  <c r="O15" i="12" s="1"/>
  <c r="F22" i="24"/>
  <c r="E22" i="24"/>
  <c r="H22" i="24" s="1"/>
  <c r="O14" i="12" s="1"/>
  <c r="F21" i="24"/>
  <c r="E21" i="24"/>
  <c r="H21" i="24" s="1"/>
  <c r="O13" i="12" s="1"/>
  <c r="F20" i="24"/>
  <c r="E20" i="24"/>
  <c r="H20" i="24" s="1"/>
  <c r="O12" i="12" s="1"/>
  <c r="F19" i="24"/>
  <c r="E19" i="24"/>
  <c r="H19" i="24" s="1"/>
  <c r="O11" i="12" s="1"/>
  <c r="F18" i="24"/>
  <c r="E18" i="24"/>
  <c r="H18" i="24" s="1"/>
  <c r="O10" i="12" s="1"/>
  <c r="F17" i="24"/>
  <c r="E17" i="24"/>
  <c r="H17" i="24" s="1"/>
  <c r="O9" i="12" s="1"/>
  <c r="F16" i="24"/>
  <c r="E16" i="24"/>
  <c r="H16" i="24" s="1"/>
  <c r="O8" i="12" s="1"/>
  <c r="F15" i="24"/>
  <c r="E15" i="24"/>
  <c r="H15" i="24" s="1"/>
  <c r="O7" i="12" s="1"/>
  <c r="F14" i="24"/>
  <c r="E14" i="24"/>
  <c r="H14" i="24" s="1"/>
  <c r="O6" i="12" s="1"/>
  <c r="K13" i="24"/>
  <c r="AS12" i="24"/>
  <c r="AR10" i="24" s="1"/>
  <c r="AR11" i="24" s="1"/>
  <c r="E6" i="24"/>
  <c r="F53" i="23"/>
  <c r="E53" i="23"/>
  <c r="H53" i="23" s="1"/>
  <c r="N45" i="12" s="1"/>
  <c r="F52" i="23"/>
  <c r="E52" i="23"/>
  <c r="H52" i="23" s="1"/>
  <c r="N44" i="12" s="1"/>
  <c r="F51" i="23"/>
  <c r="E51" i="23"/>
  <c r="H51" i="23" s="1"/>
  <c r="N43" i="12" s="1"/>
  <c r="F50" i="23"/>
  <c r="E50" i="23"/>
  <c r="H50" i="23" s="1"/>
  <c r="N42" i="12" s="1"/>
  <c r="F49" i="23"/>
  <c r="E49" i="23"/>
  <c r="H49" i="23" s="1"/>
  <c r="N41" i="12" s="1"/>
  <c r="F48" i="23"/>
  <c r="E48" i="23"/>
  <c r="H48" i="23" s="1"/>
  <c r="N40" i="12" s="1"/>
  <c r="F47" i="23"/>
  <c r="E47" i="23"/>
  <c r="H47" i="23" s="1"/>
  <c r="N39" i="12" s="1"/>
  <c r="F46" i="23"/>
  <c r="E46" i="23"/>
  <c r="H46" i="23" s="1"/>
  <c r="N38" i="12" s="1"/>
  <c r="F45" i="23"/>
  <c r="E45" i="23"/>
  <c r="H45" i="23" s="1"/>
  <c r="N37" i="12" s="1"/>
  <c r="F44" i="23"/>
  <c r="E44" i="23"/>
  <c r="H44" i="23" s="1"/>
  <c r="N36" i="12" s="1"/>
  <c r="F43" i="23"/>
  <c r="E43" i="23"/>
  <c r="H43" i="23" s="1"/>
  <c r="N35" i="12" s="1"/>
  <c r="F42" i="23"/>
  <c r="E42" i="23"/>
  <c r="H42" i="23" s="1"/>
  <c r="N34" i="12" s="1"/>
  <c r="F41" i="23"/>
  <c r="E41" i="23"/>
  <c r="H41" i="23" s="1"/>
  <c r="N33" i="12" s="1"/>
  <c r="F40" i="23"/>
  <c r="E40" i="23"/>
  <c r="H40" i="23" s="1"/>
  <c r="N32" i="12" s="1"/>
  <c r="F39" i="23"/>
  <c r="E39" i="23"/>
  <c r="H39" i="23" s="1"/>
  <c r="N31" i="12" s="1"/>
  <c r="F38" i="23"/>
  <c r="E38" i="23"/>
  <c r="H38" i="23" s="1"/>
  <c r="N30" i="12" s="1"/>
  <c r="F37" i="23"/>
  <c r="E37" i="23"/>
  <c r="H37" i="23" s="1"/>
  <c r="N29" i="12" s="1"/>
  <c r="F36" i="23"/>
  <c r="E36" i="23"/>
  <c r="H36" i="23" s="1"/>
  <c r="N28" i="12" s="1"/>
  <c r="F35" i="23"/>
  <c r="E35" i="23"/>
  <c r="H35" i="23" s="1"/>
  <c r="N27" i="12" s="1"/>
  <c r="F34" i="23"/>
  <c r="E34" i="23"/>
  <c r="H34" i="23" s="1"/>
  <c r="N26" i="12" s="1"/>
  <c r="F33" i="23"/>
  <c r="E33" i="23"/>
  <c r="H33" i="23" s="1"/>
  <c r="N25" i="12" s="1"/>
  <c r="F32" i="23"/>
  <c r="E32" i="23"/>
  <c r="H32" i="23" s="1"/>
  <c r="N24" i="12" s="1"/>
  <c r="F31" i="23"/>
  <c r="E31" i="23"/>
  <c r="H31" i="23" s="1"/>
  <c r="N23" i="12" s="1"/>
  <c r="F30" i="23"/>
  <c r="E30" i="23"/>
  <c r="H30" i="23" s="1"/>
  <c r="N22" i="12" s="1"/>
  <c r="F29" i="23"/>
  <c r="E29" i="23"/>
  <c r="H29" i="23" s="1"/>
  <c r="N21" i="12" s="1"/>
  <c r="F28" i="23"/>
  <c r="E28" i="23"/>
  <c r="H28" i="23" s="1"/>
  <c r="N20" i="12" s="1"/>
  <c r="F27" i="23"/>
  <c r="E27" i="23"/>
  <c r="H27" i="23" s="1"/>
  <c r="N19" i="12" s="1"/>
  <c r="F26" i="23"/>
  <c r="E26" i="23"/>
  <c r="H26" i="23" s="1"/>
  <c r="N18" i="12" s="1"/>
  <c r="F25" i="23"/>
  <c r="E25" i="23"/>
  <c r="H25" i="23" s="1"/>
  <c r="N17" i="12" s="1"/>
  <c r="F24" i="23"/>
  <c r="E24" i="23"/>
  <c r="H24" i="23" s="1"/>
  <c r="N16" i="12" s="1"/>
  <c r="F23" i="23"/>
  <c r="E23" i="23"/>
  <c r="H23" i="23" s="1"/>
  <c r="N15" i="12" s="1"/>
  <c r="F22" i="23"/>
  <c r="E22" i="23"/>
  <c r="H22" i="23" s="1"/>
  <c r="N14" i="12" s="1"/>
  <c r="F21" i="23"/>
  <c r="E21" i="23"/>
  <c r="H21" i="23" s="1"/>
  <c r="N13" i="12" s="1"/>
  <c r="F20" i="23"/>
  <c r="E20" i="23"/>
  <c r="H20" i="23" s="1"/>
  <c r="N12" i="12" s="1"/>
  <c r="F19" i="23"/>
  <c r="E19" i="23"/>
  <c r="H19" i="23" s="1"/>
  <c r="N11" i="12" s="1"/>
  <c r="F18" i="23"/>
  <c r="E18" i="23"/>
  <c r="H18" i="23" s="1"/>
  <c r="N10" i="12" s="1"/>
  <c r="F17" i="23"/>
  <c r="E17" i="23"/>
  <c r="H17" i="23" s="1"/>
  <c r="N9" i="12" s="1"/>
  <c r="F16" i="23"/>
  <c r="E16" i="23"/>
  <c r="H16" i="23" s="1"/>
  <c r="N8" i="12" s="1"/>
  <c r="F15" i="23"/>
  <c r="E15" i="23"/>
  <c r="H15" i="23" s="1"/>
  <c r="N7" i="12" s="1"/>
  <c r="F14" i="23"/>
  <c r="E14" i="23"/>
  <c r="H14" i="23" s="1"/>
  <c r="N6" i="12" s="1"/>
  <c r="K13" i="23"/>
  <c r="AS12" i="23"/>
  <c r="AR10" i="23" s="1"/>
  <c r="AR11" i="23" s="1"/>
  <c r="E6" i="23"/>
  <c r="F53" i="22"/>
  <c r="E53" i="22"/>
  <c r="H53" i="22" s="1"/>
  <c r="M45" i="12" s="1"/>
  <c r="F52" i="22"/>
  <c r="E52" i="22"/>
  <c r="H52" i="22" s="1"/>
  <c r="M44" i="12" s="1"/>
  <c r="F51" i="22"/>
  <c r="E51" i="22"/>
  <c r="H51" i="22" s="1"/>
  <c r="M43" i="12" s="1"/>
  <c r="F50" i="22"/>
  <c r="E50" i="22"/>
  <c r="H50" i="22" s="1"/>
  <c r="M42" i="12" s="1"/>
  <c r="F49" i="22"/>
  <c r="E49" i="22"/>
  <c r="H49" i="22" s="1"/>
  <c r="M41" i="12" s="1"/>
  <c r="F48" i="22"/>
  <c r="E48" i="22"/>
  <c r="H48" i="22" s="1"/>
  <c r="M40" i="12" s="1"/>
  <c r="F47" i="22"/>
  <c r="E47" i="22"/>
  <c r="H47" i="22" s="1"/>
  <c r="M39" i="12" s="1"/>
  <c r="F46" i="22"/>
  <c r="E46" i="22"/>
  <c r="H46" i="22" s="1"/>
  <c r="M38" i="12" s="1"/>
  <c r="F45" i="22"/>
  <c r="E45" i="22"/>
  <c r="H45" i="22" s="1"/>
  <c r="M37" i="12" s="1"/>
  <c r="F44" i="22"/>
  <c r="E44" i="22"/>
  <c r="H44" i="22" s="1"/>
  <c r="M36" i="12" s="1"/>
  <c r="F43" i="22"/>
  <c r="E43" i="22"/>
  <c r="H43" i="22" s="1"/>
  <c r="M35" i="12" s="1"/>
  <c r="F42" i="22"/>
  <c r="E42" i="22"/>
  <c r="H42" i="22" s="1"/>
  <c r="M34" i="12" s="1"/>
  <c r="F41" i="22"/>
  <c r="E41" i="22"/>
  <c r="H41" i="22" s="1"/>
  <c r="M33" i="12" s="1"/>
  <c r="F40" i="22"/>
  <c r="E40" i="22"/>
  <c r="H40" i="22" s="1"/>
  <c r="M32" i="12" s="1"/>
  <c r="F39" i="22"/>
  <c r="E39" i="22"/>
  <c r="H39" i="22" s="1"/>
  <c r="M31" i="12" s="1"/>
  <c r="F38" i="22"/>
  <c r="E38" i="22"/>
  <c r="H38" i="22" s="1"/>
  <c r="M30" i="12" s="1"/>
  <c r="F37" i="22"/>
  <c r="E37" i="22"/>
  <c r="H37" i="22" s="1"/>
  <c r="M29" i="12" s="1"/>
  <c r="F36" i="22"/>
  <c r="E36" i="22"/>
  <c r="H36" i="22" s="1"/>
  <c r="M28" i="12" s="1"/>
  <c r="F35" i="22"/>
  <c r="E35" i="22"/>
  <c r="H35" i="22" s="1"/>
  <c r="M27" i="12" s="1"/>
  <c r="F34" i="22"/>
  <c r="E34" i="22"/>
  <c r="H34" i="22" s="1"/>
  <c r="M26" i="12" s="1"/>
  <c r="F33" i="22"/>
  <c r="E33" i="22"/>
  <c r="H33" i="22" s="1"/>
  <c r="M25" i="12" s="1"/>
  <c r="F32" i="22"/>
  <c r="E32" i="22"/>
  <c r="H32" i="22" s="1"/>
  <c r="M24" i="12" s="1"/>
  <c r="F31" i="22"/>
  <c r="E31" i="22"/>
  <c r="H31" i="22" s="1"/>
  <c r="M23" i="12" s="1"/>
  <c r="F30" i="22"/>
  <c r="E30" i="22"/>
  <c r="H30" i="22" s="1"/>
  <c r="M22" i="12" s="1"/>
  <c r="F29" i="22"/>
  <c r="E29" i="22"/>
  <c r="H29" i="22" s="1"/>
  <c r="M21" i="12" s="1"/>
  <c r="F28" i="22"/>
  <c r="E28" i="22"/>
  <c r="H28" i="22" s="1"/>
  <c r="M20" i="12" s="1"/>
  <c r="F27" i="22"/>
  <c r="E27" i="22"/>
  <c r="H27" i="22" s="1"/>
  <c r="M19" i="12" s="1"/>
  <c r="F26" i="22"/>
  <c r="E26" i="22"/>
  <c r="H26" i="22" s="1"/>
  <c r="M18" i="12" s="1"/>
  <c r="F25" i="22"/>
  <c r="E25" i="22"/>
  <c r="H25" i="22" s="1"/>
  <c r="M17" i="12" s="1"/>
  <c r="F24" i="22"/>
  <c r="E24" i="22"/>
  <c r="H24" i="22" s="1"/>
  <c r="M16" i="12" s="1"/>
  <c r="F23" i="22"/>
  <c r="E23" i="22"/>
  <c r="H23" i="22" s="1"/>
  <c r="M15" i="12" s="1"/>
  <c r="F22" i="22"/>
  <c r="E22" i="22"/>
  <c r="H22" i="22" s="1"/>
  <c r="M14" i="12" s="1"/>
  <c r="F21" i="22"/>
  <c r="E21" i="22"/>
  <c r="H21" i="22" s="1"/>
  <c r="M13" i="12" s="1"/>
  <c r="F20" i="22"/>
  <c r="E20" i="22"/>
  <c r="H20" i="22" s="1"/>
  <c r="M12" i="12" s="1"/>
  <c r="F19" i="22"/>
  <c r="E19" i="22"/>
  <c r="H19" i="22" s="1"/>
  <c r="M11" i="12" s="1"/>
  <c r="F18" i="22"/>
  <c r="E18" i="22"/>
  <c r="H18" i="22" s="1"/>
  <c r="M10" i="12" s="1"/>
  <c r="F17" i="22"/>
  <c r="E17" i="22"/>
  <c r="H17" i="22" s="1"/>
  <c r="M9" i="12" s="1"/>
  <c r="F16" i="22"/>
  <c r="E16" i="22"/>
  <c r="H16" i="22" s="1"/>
  <c r="M8" i="12" s="1"/>
  <c r="F15" i="22"/>
  <c r="E15" i="22"/>
  <c r="H15" i="22" s="1"/>
  <c r="M7" i="12" s="1"/>
  <c r="F14" i="22"/>
  <c r="E14" i="22"/>
  <c r="H14" i="22" s="1"/>
  <c r="M6" i="12" s="1"/>
  <c r="K13" i="22"/>
  <c r="AS12" i="22"/>
  <c r="AR10" i="22" s="1"/>
  <c r="AR11" i="22" s="1"/>
  <c r="AS11" i="22" s="1"/>
  <c r="E6" i="22"/>
  <c r="F53" i="21"/>
  <c r="E53" i="21"/>
  <c r="H53" i="21" s="1"/>
  <c r="L45" i="12" s="1"/>
  <c r="H52" i="21"/>
  <c r="L44" i="12" s="1"/>
  <c r="F52" i="21"/>
  <c r="E52" i="21"/>
  <c r="F51" i="21"/>
  <c r="E51" i="21"/>
  <c r="H51" i="21" s="1"/>
  <c r="L43" i="12" s="1"/>
  <c r="F50" i="21"/>
  <c r="E50" i="21"/>
  <c r="H50" i="21" s="1"/>
  <c r="L42" i="12" s="1"/>
  <c r="F49" i="21"/>
  <c r="E49" i="21"/>
  <c r="H49" i="21" s="1"/>
  <c r="L41" i="12" s="1"/>
  <c r="H48" i="21"/>
  <c r="L40" i="12" s="1"/>
  <c r="F48" i="21"/>
  <c r="E48" i="21"/>
  <c r="F47" i="21"/>
  <c r="E47" i="21"/>
  <c r="H47" i="21" s="1"/>
  <c r="L39" i="12" s="1"/>
  <c r="F46" i="21"/>
  <c r="E46" i="21"/>
  <c r="H46" i="21" s="1"/>
  <c r="L38" i="12" s="1"/>
  <c r="F45" i="21"/>
  <c r="E45" i="21"/>
  <c r="H45" i="21" s="1"/>
  <c r="L37" i="12" s="1"/>
  <c r="F44" i="21"/>
  <c r="E44" i="21"/>
  <c r="H44" i="21" s="1"/>
  <c r="L36" i="12" s="1"/>
  <c r="F43" i="21"/>
  <c r="E43" i="21"/>
  <c r="H43" i="21" s="1"/>
  <c r="L35" i="12" s="1"/>
  <c r="F42" i="21"/>
  <c r="E42" i="21"/>
  <c r="H42" i="21" s="1"/>
  <c r="L34" i="12" s="1"/>
  <c r="F41" i="21"/>
  <c r="E41" i="21"/>
  <c r="H41" i="21" s="1"/>
  <c r="L33" i="12" s="1"/>
  <c r="F40" i="21"/>
  <c r="E40" i="21"/>
  <c r="H40" i="21" s="1"/>
  <c r="L32" i="12" s="1"/>
  <c r="F39" i="21"/>
  <c r="E39" i="21"/>
  <c r="H39" i="21" s="1"/>
  <c r="L31" i="12" s="1"/>
  <c r="F38" i="21"/>
  <c r="E38" i="21"/>
  <c r="H38" i="21" s="1"/>
  <c r="L30" i="12" s="1"/>
  <c r="F37" i="21"/>
  <c r="E37" i="21"/>
  <c r="H37" i="21" s="1"/>
  <c r="L29" i="12" s="1"/>
  <c r="H36" i="21"/>
  <c r="L28" i="12" s="1"/>
  <c r="F36" i="21"/>
  <c r="E36" i="21"/>
  <c r="F35" i="21"/>
  <c r="E35" i="21"/>
  <c r="H35" i="21" s="1"/>
  <c r="L27" i="12" s="1"/>
  <c r="F34" i="21"/>
  <c r="E34" i="21"/>
  <c r="H34" i="21" s="1"/>
  <c r="L26" i="12" s="1"/>
  <c r="F33" i="21"/>
  <c r="E33" i="21"/>
  <c r="H33" i="21" s="1"/>
  <c r="L25" i="12" s="1"/>
  <c r="H32" i="21"/>
  <c r="L24" i="12" s="1"/>
  <c r="F32" i="21"/>
  <c r="E32" i="21"/>
  <c r="F31" i="21"/>
  <c r="E31" i="21"/>
  <c r="H31" i="21" s="1"/>
  <c r="L23" i="12" s="1"/>
  <c r="F30" i="21"/>
  <c r="E30" i="21"/>
  <c r="H30" i="21" s="1"/>
  <c r="L22" i="12" s="1"/>
  <c r="F29" i="21"/>
  <c r="E29" i="21"/>
  <c r="H29" i="21" s="1"/>
  <c r="L21" i="12" s="1"/>
  <c r="F28" i="21"/>
  <c r="E28" i="21"/>
  <c r="H28" i="21" s="1"/>
  <c r="L20" i="12" s="1"/>
  <c r="F27" i="21"/>
  <c r="E27" i="21"/>
  <c r="H27" i="21" s="1"/>
  <c r="L19" i="12" s="1"/>
  <c r="F26" i="21"/>
  <c r="E26" i="21"/>
  <c r="H26" i="21" s="1"/>
  <c r="L18" i="12" s="1"/>
  <c r="F25" i="21"/>
  <c r="E25" i="21"/>
  <c r="H25" i="21" s="1"/>
  <c r="L17" i="12" s="1"/>
  <c r="F24" i="21"/>
  <c r="E24" i="21"/>
  <c r="H24" i="21" s="1"/>
  <c r="L16" i="12" s="1"/>
  <c r="F23" i="21"/>
  <c r="E23" i="21"/>
  <c r="H23" i="21" s="1"/>
  <c r="L15" i="12" s="1"/>
  <c r="F22" i="21"/>
  <c r="E22" i="21"/>
  <c r="H22" i="21" s="1"/>
  <c r="L14" i="12" s="1"/>
  <c r="F21" i="21"/>
  <c r="E21" i="21"/>
  <c r="H21" i="21" s="1"/>
  <c r="L13" i="12" s="1"/>
  <c r="F20" i="21"/>
  <c r="E20" i="21"/>
  <c r="H20" i="21" s="1"/>
  <c r="L12" i="12" s="1"/>
  <c r="F19" i="21"/>
  <c r="E19" i="21"/>
  <c r="H19" i="21" s="1"/>
  <c r="L11" i="12" s="1"/>
  <c r="F18" i="21"/>
  <c r="E18" i="21"/>
  <c r="H18" i="21" s="1"/>
  <c r="F17" i="21"/>
  <c r="E17" i="21"/>
  <c r="H17" i="21" s="1"/>
  <c r="L9" i="12" s="1"/>
  <c r="H16" i="21"/>
  <c r="L8" i="12" s="1"/>
  <c r="F16" i="21"/>
  <c r="E16" i="21"/>
  <c r="F15" i="21"/>
  <c r="E15" i="21"/>
  <c r="H15" i="21" s="1"/>
  <c r="F14" i="21"/>
  <c r="E14" i="21"/>
  <c r="H14" i="21" s="1"/>
  <c r="L6" i="12" s="1"/>
  <c r="K13" i="21"/>
  <c r="AS12" i="21"/>
  <c r="AR10" i="21" s="1"/>
  <c r="AR11" i="21" s="1"/>
  <c r="E6" i="21"/>
  <c r="F53" i="20"/>
  <c r="E53" i="20"/>
  <c r="H53" i="20" s="1"/>
  <c r="K45" i="12" s="1"/>
  <c r="F52" i="20"/>
  <c r="E52" i="20"/>
  <c r="H52" i="20" s="1"/>
  <c r="K44" i="12" s="1"/>
  <c r="F51" i="20"/>
  <c r="E51" i="20"/>
  <c r="H51" i="20" s="1"/>
  <c r="K43" i="12" s="1"/>
  <c r="F50" i="20"/>
  <c r="E50" i="20"/>
  <c r="H50" i="20" s="1"/>
  <c r="K42" i="12" s="1"/>
  <c r="F49" i="20"/>
  <c r="E49" i="20"/>
  <c r="H49" i="20" s="1"/>
  <c r="K41" i="12" s="1"/>
  <c r="F48" i="20"/>
  <c r="E48" i="20"/>
  <c r="H48" i="20" s="1"/>
  <c r="K40" i="12" s="1"/>
  <c r="F47" i="20"/>
  <c r="E47" i="20"/>
  <c r="H47" i="20" s="1"/>
  <c r="K39" i="12" s="1"/>
  <c r="F46" i="20"/>
  <c r="E46" i="20"/>
  <c r="H46" i="20" s="1"/>
  <c r="K38" i="12" s="1"/>
  <c r="F45" i="20"/>
  <c r="E45" i="20"/>
  <c r="H45" i="20" s="1"/>
  <c r="K37" i="12" s="1"/>
  <c r="F44" i="20"/>
  <c r="E44" i="20"/>
  <c r="H44" i="20" s="1"/>
  <c r="K36" i="12" s="1"/>
  <c r="F43" i="20"/>
  <c r="E43" i="20"/>
  <c r="H43" i="20" s="1"/>
  <c r="K35" i="12" s="1"/>
  <c r="F42" i="20"/>
  <c r="E42" i="20"/>
  <c r="H42" i="20" s="1"/>
  <c r="K34" i="12" s="1"/>
  <c r="F41" i="20"/>
  <c r="E41" i="20"/>
  <c r="H41" i="20" s="1"/>
  <c r="K33" i="12" s="1"/>
  <c r="F40" i="20"/>
  <c r="E40" i="20"/>
  <c r="H40" i="20" s="1"/>
  <c r="K32" i="12" s="1"/>
  <c r="F39" i="20"/>
  <c r="E39" i="20"/>
  <c r="H39" i="20" s="1"/>
  <c r="K31" i="12" s="1"/>
  <c r="F38" i="20"/>
  <c r="E38" i="20"/>
  <c r="H38" i="20" s="1"/>
  <c r="K30" i="12" s="1"/>
  <c r="F37" i="20"/>
  <c r="E37" i="20"/>
  <c r="H37" i="20" s="1"/>
  <c r="K29" i="12" s="1"/>
  <c r="F36" i="20"/>
  <c r="E36" i="20"/>
  <c r="H36" i="20" s="1"/>
  <c r="K28" i="12" s="1"/>
  <c r="F35" i="20"/>
  <c r="E35" i="20"/>
  <c r="H35" i="20" s="1"/>
  <c r="K27" i="12" s="1"/>
  <c r="F34" i="20"/>
  <c r="E34" i="20"/>
  <c r="H34" i="20" s="1"/>
  <c r="K26" i="12" s="1"/>
  <c r="F33" i="20"/>
  <c r="E33" i="20"/>
  <c r="H33" i="20" s="1"/>
  <c r="K25" i="12" s="1"/>
  <c r="F32" i="20"/>
  <c r="E32" i="20"/>
  <c r="H32" i="20" s="1"/>
  <c r="K24" i="12" s="1"/>
  <c r="F31" i="20"/>
  <c r="E31" i="20"/>
  <c r="H31" i="20" s="1"/>
  <c r="K23" i="12" s="1"/>
  <c r="F30" i="20"/>
  <c r="E30" i="20"/>
  <c r="H30" i="20" s="1"/>
  <c r="K22" i="12" s="1"/>
  <c r="F29" i="20"/>
  <c r="E29" i="20"/>
  <c r="H29" i="20" s="1"/>
  <c r="K21" i="12" s="1"/>
  <c r="F28" i="20"/>
  <c r="E28" i="20"/>
  <c r="H28" i="20" s="1"/>
  <c r="K20" i="12" s="1"/>
  <c r="F27" i="20"/>
  <c r="E27" i="20"/>
  <c r="H27" i="20" s="1"/>
  <c r="K19" i="12" s="1"/>
  <c r="F26" i="20"/>
  <c r="E26" i="20"/>
  <c r="H26" i="20" s="1"/>
  <c r="K18" i="12" s="1"/>
  <c r="F25" i="20"/>
  <c r="E25" i="20"/>
  <c r="H25" i="20" s="1"/>
  <c r="K17" i="12" s="1"/>
  <c r="F24" i="20"/>
  <c r="E24" i="20"/>
  <c r="H24" i="20" s="1"/>
  <c r="K16" i="12" s="1"/>
  <c r="F23" i="20"/>
  <c r="E23" i="20"/>
  <c r="H23" i="20" s="1"/>
  <c r="K15" i="12" s="1"/>
  <c r="F22" i="20"/>
  <c r="E22" i="20"/>
  <c r="H22" i="20" s="1"/>
  <c r="K14" i="12" s="1"/>
  <c r="F21" i="20"/>
  <c r="E21" i="20"/>
  <c r="H21" i="20" s="1"/>
  <c r="K13" i="12" s="1"/>
  <c r="F20" i="20"/>
  <c r="E20" i="20"/>
  <c r="H20" i="20" s="1"/>
  <c r="K12" i="12" s="1"/>
  <c r="F19" i="20"/>
  <c r="E19" i="20"/>
  <c r="H19" i="20" s="1"/>
  <c r="K11" i="12" s="1"/>
  <c r="F18" i="20"/>
  <c r="E18" i="20"/>
  <c r="H18" i="20" s="1"/>
  <c r="K10" i="12" s="1"/>
  <c r="F17" i="20"/>
  <c r="E17" i="20"/>
  <c r="H17" i="20" s="1"/>
  <c r="K9" i="12" s="1"/>
  <c r="F16" i="20"/>
  <c r="E16" i="20"/>
  <c r="H16" i="20" s="1"/>
  <c r="K8" i="12" s="1"/>
  <c r="F15" i="20"/>
  <c r="E15" i="20"/>
  <c r="H15" i="20" s="1"/>
  <c r="K7" i="12" s="1"/>
  <c r="H14" i="20"/>
  <c r="F14" i="20"/>
  <c r="E14" i="20"/>
  <c r="K13" i="20"/>
  <c r="AS12" i="20"/>
  <c r="AR10" i="20" s="1"/>
  <c r="AR11" i="20" s="1"/>
  <c r="E6" i="20"/>
  <c r="F53" i="19"/>
  <c r="E53" i="19"/>
  <c r="H53" i="19" s="1"/>
  <c r="J45" i="12" s="1"/>
  <c r="F52" i="19"/>
  <c r="E52" i="19"/>
  <c r="H52" i="19" s="1"/>
  <c r="J44" i="12" s="1"/>
  <c r="F51" i="19"/>
  <c r="E51" i="19"/>
  <c r="H51" i="19" s="1"/>
  <c r="J43" i="12" s="1"/>
  <c r="F50" i="19"/>
  <c r="E50" i="19"/>
  <c r="H50" i="19" s="1"/>
  <c r="J42" i="12" s="1"/>
  <c r="F49" i="19"/>
  <c r="E49" i="19"/>
  <c r="H49" i="19" s="1"/>
  <c r="J41" i="12" s="1"/>
  <c r="F48" i="19"/>
  <c r="E48" i="19"/>
  <c r="H48" i="19" s="1"/>
  <c r="J40" i="12" s="1"/>
  <c r="F47" i="19"/>
  <c r="E47" i="19"/>
  <c r="H47" i="19" s="1"/>
  <c r="J39" i="12" s="1"/>
  <c r="F46" i="19"/>
  <c r="E46" i="19"/>
  <c r="H46" i="19" s="1"/>
  <c r="J38" i="12" s="1"/>
  <c r="F45" i="19"/>
  <c r="E45" i="19"/>
  <c r="H45" i="19" s="1"/>
  <c r="J37" i="12" s="1"/>
  <c r="F44" i="19"/>
  <c r="E44" i="19"/>
  <c r="H44" i="19" s="1"/>
  <c r="J36" i="12" s="1"/>
  <c r="F43" i="19"/>
  <c r="E43" i="19"/>
  <c r="H43" i="19" s="1"/>
  <c r="J35" i="12" s="1"/>
  <c r="F42" i="19"/>
  <c r="E42" i="19"/>
  <c r="H42" i="19" s="1"/>
  <c r="J34" i="12" s="1"/>
  <c r="F41" i="19"/>
  <c r="E41" i="19"/>
  <c r="H41" i="19" s="1"/>
  <c r="J33" i="12" s="1"/>
  <c r="F40" i="19"/>
  <c r="E40" i="19"/>
  <c r="H40" i="19" s="1"/>
  <c r="J32" i="12" s="1"/>
  <c r="F39" i="19"/>
  <c r="E39" i="19"/>
  <c r="H39" i="19" s="1"/>
  <c r="J31" i="12" s="1"/>
  <c r="F38" i="19"/>
  <c r="E38" i="19"/>
  <c r="H38" i="19" s="1"/>
  <c r="J30" i="12" s="1"/>
  <c r="F37" i="19"/>
  <c r="E37" i="19"/>
  <c r="H37" i="19" s="1"/>
  <c r="J29" i="12" s="1"/>
  <c r="F36" i="19"/>
  <c r="E36" i="19"/>
  <c r="H36" i="19" s="1"/>
  <c r="J28" i="12" s="1"/>
  <c r="F35" i="19"/>
  <c r="E35" i="19"/>
  <c r="H35" i="19" s="1"/>
  <c r="J27" i="12" s="1"/>
  <c r="F34" i="19"/>
  <c r="E34" i="19"/>
  <c r="H34" i="19" s="1"/>
  <c r="J26" i="12" s="1"/>
  <c r="F33" i="19"/>
  <c r="E33" i="19"/>
  <c r="H33" i="19" s="1"/>
  <c r="J25" i="12" s="1"/>
  <c r="F32" i="19"/>
  <c r="E32" i="19"/>
  <c r="H32" i="19" s="1"/>
  <c r="J24" i="12" s="1"/>
  <c r="F31" i="19"/>
  <c r="E31" i="19"/>
  <c r="H31" i="19" s="1"/>
  <c r="J23" i="12" s="1"/>
  <c r="F30" i="19"/>
  <c r="E30" i="19"/>
  <c r="H30" i="19" s="1"/>
  <c r="J22" i="12" s="1"/>
  <c r="F29" i="19"/>
  <c r="E29" i="19"/>
  <c r="H29" i="19" s="1"/>
  <c r="J21" i="12" s="1"/>
  <c r="F28" i="19"/>
  <c r="E28" i="19"/>
  <c r="H28" i="19" s="1"/>
  <c r="J20" i="12" s="1"/>
  <c r="F27" i="19"/>
  <c r="E27" i="19"/>
  <c r="H27" i="19" s="1"/>
  <c r="J19" i="12" s="1"/>
  <c r="F26" i="19"/>
  <c r="E26" i="19"/>
  <c r="H26" i="19" s="1"/>
  <c r="J18" i="12" s="1"/>
  <c r="F25" i="19"/>
  <c r="E25" i="19"/>
  <c r="H25" i="19" s="1"/>
  <c r="J17" i="12" s="1"/>
  <c r="F24" i="19"/>
  <c r="E24" i="19"/>
  <c r="H24" i="19" s="1"/>
  <c r="J16" i="12" s="1"/>
  <c r="F23" i="19"/>
  <c r="E23" i="19"/>
  <c r="H23" i="19" s="1"/>
  <c r="J15" i="12" s="1"/>
  <c r="F22" i="19"/>
  <c r="E22" i="19"/>
  <c r="H22" i="19" s="1"/>
  <c r="J14" i="12" s="1"/>
  <c r="F21" i="19"/>
  <c r="E21" i="19"/>
  <c r="H21" i="19" s="1"/>
  <c r="J13" i="12" s="1"/>
  <c r="F20" i="19"/>
  <c r="E20" i="19"/>
  <c r="H20" i="19" s="1"/>
  <c r="J12" i="12" s="1"/>
  <c r="F19" i="19"/>
  <c r="E19" i="19"/>
  <c r="H19" i="19" s="1"/>
  <c r="J11" i="12" s="1"/>
  <c r="F18" i="19"/>
  <c r="E18" i="19"/>
  <c r="H18" i="19" s="1"/>
  <c r="J10" i="12" s="1"/>
  <c r="F17" i="19"/>
  <c r="E17" i="19"/>
  <c r="H17" i="19" s="1"/>
  <c r="J9" i="12" s="1"/>
  <c r="F16" i="19"/>
  <c r="E16" i="19"/>
  <c r="H16" i="19" s="1"/>
  <c r="J8" i="12" s="1"/>
  <c r="F15" i="19"/>
  <c r="E15" i="19"/>
  <c r="H15" i="19" s="1"/>
  <c r="J7" i="12" s="1"/>
  <c r="F14" i="19"/>
  <c r="E14" i="19"/>
  <c r="H14" i="19" s="1"/>
  <c r="J6" i="12" s="1"/>
  <c r="K13" i="19"/>
  <c r="AS12" i="19"/>
  <c r="AR10" i="19" s="1"/>
  <c r="AR11" i="19" s="1"/>
  <c r="AS11" i="19" s="1"/>
  <c r="E6" i="19"/>
  <c r="F53" i="18"/>
  <c r="E53" i="18"/>
  <c r="H53" i="18" s="1"/>
  <c r="I45" i="12" s="1"/>
  <c r="F52" i="18"/>
  <c r="E52" i="18"/>
  <c r="H52" i="18" s="1"/>
  <c r="I44" i="12" s="1"/>
  <c r="H51" i="18"/>
  <c r="I43" i="12" s="1"/>
  <c r="F51" i="18"/>
  <c r="E51" i="18"/>
  <c r="F50" i="18"/>
  <c r="E50" i="18"/>
  <c r="H50" i="18" s="1"/>
  <c r="I42" i="12" s="1"/>
  <c r="H49" i="18"/>
  <c r="I41" i="12" s="1"/>
  <c r="F49" i="18"/>
  <c r="E49" i="18"/>
  <c r="F48" i="18"/>
  <c r="E48" i="18"/>
  <c r="H48" i="18" s="1"/>
  <c r="I40" i="12" s="1"/>
  <c r="F47" i="18"/>
  <c r="E47" i="18"/>
  <c r="H47" i="18" s="1"/>
  <c r="I39" i="12" s="1"/>
  <c r="F46" i="18"/>
  <c r="E46" i="18"/>
  <c r="H46" i="18" s="1"/>
  <c r="I38" i="12" s="1"/>
  <c r="F45" i="18"/>
  <c r="E45" i="18"/>
  <c r="H45" i="18" s="1"/>
  <c r="I37" i="12" s="1"/>
  <c r="F44" i="18"/>
  <c r="E44" i="18"/>
  <c r="H44" i="18" s="1"/>
  <c r="I36" i="12" s="1"/>
  <c r="H43" i="18"/>
  <c r="I35" i="12" s="1"/>
  <c r="F43" i="18"/>
  <c r="E43" i="18"/>
  <c r="F42" i="18"/>
  <c r="E42" i="18"/>
  <c r="H42" i="18" s="1"/>
  <c r="I34" i="12" s="1"/>
  <c r="H41" i="18"/>
  <c r="I33" i="12" s="1"/>
  <c r="F41" i="18"/>
  <c r="E41" i="18"/>
  <c r="F40" i="18"/>
  <c r="E40" i="18"/>
  <c r="H40" i="18" s="1"/>
  <c r="I32" i="12" s="1"/>
  <c r="H39" i="18"/>
  <c r="I31" i="12" s="1"/>
  <c r="F39" i="18"/>
  <c r="E39" i="18"/>
  <c r="F38" i="18"/>
  <c r="E38" i="18"/>
  <c r="H38" i="18" s="1"/>
  <c r="I30" i="12" s="1"/>
  <c r="F37" i="18"/>
  <c r="E37" i="18"/>
  <c r="H37" i="18" s="1"/>
  <c r="I29" i="12" s="1"/>
  <c r="F36" i="18"/>
  <c r="E36" i="18"/>
  <c r="H36" i="18" s="1"/>
  <c r="I28" i="12" s="1"/>
  <c r="H35" i="18"/>
  <c r="I27" i="12" s="1"/>
  <c r="F35" i="18"/>
  <c r="E35" i="18"/>
  <c r="F34" i="18"/>
  <c r="E34" i="18"/>
  <c r="H34" i="18" s="1"/>
  <c r="I26" i="12" s="1"/>
  <c r="H33" i="18"/>
  <c r="I25" i="12" s="1"/>
  <c r="F33" i="18"/>
  <c r="E33" i="18"/>
  <c r="F32" i="18"/>
  <c r="E32" i="18"/>
  <c r="H32" i="18" s="1"/>
  <c r="I24" i="12" s="1"/>
  <c r="F31" i="18"/>
  <c r="E31" i="18"/>
  <c r="H31" i="18" s="1"/>
  <c r="I23" i="12" s="1"/>
  <c r="F30" i="18"/>
  <c r="E30" i="18"/>
  <c r="H30" i="18" s="1"/>
  <c r="I22" i="12" s="1"/>
  <c r="F29" i="18"/>
  <c r="E29" i="18"/>
  <c r="H29" i="18" s="1"/>
  <c r="I21" i="12" s="1"/>
  <c r="F28" i="18"/>
  <c r="E28" i="18"/>
  <c r="H28" i="18" s="1"/>
  <c r="I20" i="12" s="1"/>
  <c r="F27" i="18"/>
  <c r="E27" i="18"/>
  <c r="H27" i="18" s="1"/>
  <c r="I19" i="12" s="1"/>
  <c r="F26" i="18"/>
  <c r="E26" i="18"/>
  <c r="H26" i="18" s="1"/>
  <c r="I18" i="12" s="1"/>
  <c r="F25" i="18"/>
  <c r="E25" i="18"/>
  <c r="H25" i="18" s="1"/>
  <c r="I17" i="12" s="1"/>
  <c r="F24" i="18"/>
  <c r="E24" i="18"/>
  <c r="H24" i="18" s="1"/>
  <c r="I16" i="12" s="1"/>
  <c r="F23" i="18"/>
  <c r="E23" i="18"/>
  <c r="H23" i="18" s="1"/>
  <c r="I15" i="12" s="1"/>
  <c r="F22" i="18"/>
  <c r="E22" i="18"/>
  <c r="H22" i="18" s="1"/>
  <c r="I14" i="12" s="1"/>
  <c r="F21" i="18"/>
  <c r="E21" i="18"/>
  <c r="H21" i="18" s="1"/>
  <c r="I13" i="12" s="1"/>
  <c r="F20" i="18"/>
  <c r="E20" i="18"/>
  <c r="H20" i="18" s="1"/>
  <c r="I12" i="12" s="1"/>
  <c r="H19" i="18"/>
  <c r="I11" i="12" s="1"/>
  <c r="F19" i="18"/>
  <c r="E19" i="18"/>
  <c r="F18" i="18"/>
  <c r="E18" i="18"/>
  <c r="H18" i="18" s="1"/>
  <c r="I10" i="12" s="1"/>
  <c r="F17" i="18"/>
  <c r="E17" i="18"/>
  <c r="H17" i="18" s="1"/>
  <c r="I9" i="12" s="1"/>
  <c r="F16" i="18"/>
  <c r="E16" i="18"/>
  <c r="H16" i="18" s="1"/>
  <c r="I8" i="12" s="1"/>
  <c r="F15" i="18"/>
  <c r="E15" i="18"/>
  <c r="H15" i="18" s="1"/>
  <c r="F14" i="18"/>
  <c r="E14" i="18"/>
  <c r="H14" i="18" s="1"/>
  <c r="I6" i="12" s="1"/>
  <c r="K13" i="18"/>
  <c r="AS12" i="18"/>
  <c r="AR10" i="18" s="1"/>
  <c r="AR11" i="18" s="1"/>
  <c r="E6" i="18"/>
  <c r="F53" i="17"/>
  <c r="E53" i="17"/>
  <c r="H53" i="17" s="1"/>
  <c r="H45" i="12" s="1"/>
  <c r="F52" i="17"/>
  <c r="E52" i="17"/>
  <c r="H52" i="17" s="1"/>
  <c r="H44" i="12" s="1"/>
  <c r="F51" i="17"/>
  <c r="E51" i="17"/>
  <c r="H51" i="17" s="1"/>
  <c r="H43" i="12" s="1"/>
  <c r="F50" i="17"/>
  <c r="E50" i="17"/>
  <c r="H50" i="17" s="1"/>
  <c r="H42" i="12" s="1"/>
  <c r="F49" i="17"/>
  <c r="E49" i="17"/>
  <c r="H49" i="17" s="1"/>
  <c r="H41" i="12" s="1"/>
  <c r="F48" i="17"/>
  <c r="E48" i="17"/>
  <c r="H48" i="17" s="1"/>
  <c r="H40" i="12" s="1"/>
  <c r="F47" i="17"/>
  <c r="E47" i="17"/>
  <c r="H47" i="17" s="1"/>
  <c r="H39" i="12" s="1"/>
  <c r="F46" i="17"/>
  <c r="E46" i="17"/>
  <c r="H46" i="17" s="1"/>
  <c r="H38" i="12" s="1"/>
  <c r="F45" i="17"/>
  <c r="E45" i="17"/>
  <c r="H45" i="17" s="1"/>
  <c r="H37" i="12" s="1"/>
  <c r="F44" i="17"/>
  <c r="E44" i="17"/>
  <c r="H44" i="17" s="1"/>
  <c r="H36" i="12" s="1"/>
  <c r="F43" i="17"/>
  <c r="E43" i="17"/>
  <c r="H43" i="17" s="1"/>
  <c r="H35" i="12" s="1"/>
  <c r="F42" i="17"/>
  <c r="E42" i="17"/>
  <c r="H42" i="17" s="1"/>
  <c r="H34" i="12" s="1"/>
  <c r="F41" i="17"/>
  <c r="E41" i="17"/>
  <c r="H41" i="17" s="1"/>
  <c r="H33" i="12" s="1"/>
  <c r="F40" i="17"/>
  <c r="E40" i="17"/>
  <c r="H40" i="17" s="1"/>
  <c r="H32" i="12" s="1"/>
  <c r="F39" i="17"/>
  <c r="E39" i="17"/>
  <c r="H39" i="17" s="1"/>
  <c r="H31" i="12" s="1"/>
  <c r="F38" i="17"/>
  <c r="E38" i="17"/>
  <c r="H38" i="17" s="1"/>
  <c r="H30" i="12" s="1"/>
  <c r="F37" i="17"/>
  <c r="E37" i="17"/>
  <c r="H37" i="17" s="1"/>
  <c r="H29" i="12" s="1"/>
  <c r="F36" i="17"/>
  <c r="E36" i="17"/>
  <c r="H36" i="17" s="1"/>
  <c r="H28" i="12" s="1"/>
  <c r="F35" i="17"/>
  <c r="E35" i="17"/>
  <c r="H35" i="17" s="1"/>
  <c r="H27" i="12" s="1"/>
  <c r="F34" i="17"/>
  <c r="E34" i="17"/>
  <c r="H34" i="17" s="1"/>
  <c r="H26" i="12" s="1"/>
  <c r="F33" i="17"/>
  <c r="E33" i="17"/>
  <c r="H33" i="17" s="1"/>
  <c r="H25" i="12" s="1"/>
  <c r="F32" i="17"/>
  <c r="E32" i="17"/>
  <c r="H32" i="17" s="1"/>
  <c r="H24" i="12" s="1"/>
  <c r="F31" i="17"/>
  <c r="E31" i="17"/>
  <c r="H31" i="17" s="1"/>
  <c r="H23" i="12" s="1"/>
  <c r="F30" i="17"/>
  <c r="E30" i="17"/>
  <c r="H30" i="17" s="1"/>
  <c r="H22" i="12" s="1"/>
  <c r="F29" i="17"/>
  <c r="E29" i="17"/>
  <c r="H29" i="17" s="1"/>
  <c r="H21" i="12" s="1"/>
  <c r="F28" i="17"/>
  <c r="E28" i="17"/>
  <c r="H28" i="17" s="1"/>
  <c r="H20" i="12" s="1"/>
  <c r="F27" i="17"/>
  <c r="E27" i="17"/>
  <c r="H27" i="17" s="1"/>
  <c r="H19" i="12" s="1"/>
  <c r="F26" i="17"/>
  <c r="E26" i="17"/>
  <c r="H26" i="17" s="1"/>
  <c r="H18" i="12" s="1"/>
  <c r="F25" i="17"/>
  <c r="E25" i="17"/>
  <c r="H25" i="17" s="1"/>
  <c r="H17" i="12" s="1"/>
  <c r="F24" i="17"/>
  <c r="E24" i="17"/>
  <c r="H24" i="17" s="1"/>
  <c r="F23" i="17"/>
  <c r="E23" i="17"/>
  <c r="H23" i="17" s="1"/>
  <c r="H22" i="17"/>
  <c r="F22" i="17"/>
  <c r="E22" i="17"/>
  <c r="F21" i="17"/>
  <c r="E21" i="17"/>
  <c r="H21" i="17" s="1"/>
  <c r="F20" i="17"/>
  <c r="E20" i="17"/>
  <c r="H20" i="17" s="1"/>
  <c r="H12" i="12" s="1"/>
  <c r="F19" i="17"/>
  <c r="E19" i="17"/>
  <c r="H19" i="17" s="1"/>
  <c r="H11" i="12" s="1"/>
  <c r="F18" i="17"/>
  <c r="E18" i="17"/>
  <c r="H18" i="17" s="1"/>
  <c r="F17" i="17"/>
  <c r="E17" i="17"/>
  <c r="H17" i="17" s="1"/>
  <c r="H9" i="12" s="1"/>
  <c r="H16" i="17"/>
  <c r="F16" i="17"/>
  <c r="E16" i="17"/>
  <c r="F15" i="17"/>
  <c r="E15" i="17"/>
  <c r="H15" i="17" s="1"/>
  <c r="F14" i="17"/>
  <c r="E14" i="17"/>
  <c r="H14" i="17" s="1"/>
  <c r="H6" i="12" s="1"/>
  <c r="K13" i="17"/>
  <c r="AS12" i="17"/>
  <c r="AR10" i="17" s="1"/>
  <c r="AR11" i="17" s="1"/>
  <c r="E6" i="17"/>
  <c r="L10" i="12" l="1"/>
  <c r="L7" i="12"/>
  <c r="H10" i="12"/>
  <c r="H8" i="12"/>
  <c r="K6" i="12"/>
  <c r="I7" i="12"/>
  <c r="H14" i="12"/>
  <c r="H15" i="12"/>
  <c r="H7" i="12"/>
  <c r="H16" i="12"/>
  <c r="H13" i="12"/>
  <c r="AS11" i="27"/>
  <c r="AT11" i="27"/>
  <c r="AS11" i="26"/>
  <c r="AT11" i="26"/>
  <c r="AS11" i="25"/>
  <c r="AT11" i="25"/>
  <c r="AS11" i="24"/>
  <c r="AT11" i="24"/>
  <c r="AS11" i="23"/>
  <c r="AT11" i="23"/>
  <c r="AT11" i="22"/>
  <c r="AT11" i="21"/>
  <c r="AS11" i="21"/>
  <c r="AS11" i="20"/>
  <c r="AT11" i="20"/>
  <c r="AT11" i="19"/>
  <c r="AS11" i="18"/>
  <c r="AT11" i="18"/>
  <c r="AS11" i="17"/>
  <c r="AT11" i="17"/>
  <c r="K11" i="27" l="1"/>
  <c r="K11" i="26"/>
  <c r="K11" i="25"/>
  <c r="K11" i="24"/>
  <c r="K11" i="23"/>
  <c r="K11" i="21"/>
  <c r="L11" i="21" s="1"/>
  <c r="K11" i="22"/>
  <c r="K11" i="20"/>
  <c r="K11" i="19"/>
  <c r="K11" i="18"/>
  <c r="K11" i="17"/>
  <c r="L11" i="17" s="1"/>
  <c r="B2" i="12"/>
  <c r="E6" i="7"/>
  <c r="J8" i="15"/>
  <c r="K12" i="27" l="1"/>
  <c r="L11" i="27"/>
  <c r="K12" i="26"/>
  <c r="L11" i="26"/>
  <c r="K12" i="25"/>
  <c r="L11" i="25"/>
  <c r="K12" i="24"/>
  <c r="L11" i="24"/>
  <c r="K12" i="21"/>
  <c r="K12" i="23"/>
  <c r="L11" i="23"/>
  <c r="K12" i="22"/>
  <c r="L11" i="22"/>
  <c r="M11" i="21"/>
  <c r="L10" i="21"/>
  <c r="L13" i="21" s="1"/>
  <c r="L12" i="21"/>
  <c r="L6" i="21"/>
  <c r="K12" i="20"/>
  <c r="L11" i="20"/>
  <c r="K12" i="19"/>
  <c r="L11" i="19"/>
  <c r="K12" i="18"/>
  <c r="L11" i="18"/>
  <c r="K12" i="17"/>
  <c r="L6" i="17"/>
  <c r="L12" i="17"/>
  <c r="L10" i="17"/>
  <c r="L13" i="17" s="1"/>
  <c r="M11" i="17"/>
  <c r="J10" i="15"/>
  <c r="C2" i="16" s="1"/>
  <c r="L24" i="15"/>
  <c r="AA4" i="15"/>
  <c r="AD4" i="15" s="1"/>
  <c r="Z4" i="15"/>
  <c r="AC4" i="15" s="1"/>
  <c r="Y4" i="15"/>
  <c r="AB4" i="15" s="1"/>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D32" i="12"/>
  <c r="C32" i="12"/>
  <c r="B32" i="12"/>
  <c r="D31" i="12"/>
  <c r="C31" i="12"/>
  <c r="B31" i="12"/>
  <c r="D30" i="12"/>
  <c r="C30" i="12"/>
  <c r="B30" i="12"/>
  <c r="D29" i="12"/>
  <c r="C29" i="12"/>
  <c r="B29" i="12"/>
  <c r="D28" i="12"/>
  <c r="C28" i="12"/>
  <c r="B28" i="12"/>
  <c r="D27" i="12"/>
  <c r="C27" i="12"/>
  <c r="B27" i="12"/>
  <c r="D26" i="12"/>
  <c r="C26" i="12"/>
  <c r="B26" i="12"/>
  <c r="D25" i="12"/>
  <c r="C25" i="12"/>
  <c r="B25" i="12"/>
  <c r="D24" i="12"/>
  <c r="C24" i="12"/>
  <c r="B24"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C7" i="12"/>
  <c r="B7" i="12"/>
  <c r="D6" i="12"/>
  <c r="C6" i="12"/>
  <c r="B6" i="12"/>
  <c r="F53" i="7"/>
  <c r="E53" i="7"/>
  <c r="F52" i="7"/>
  <c r="E52" i="7"/>
  <c r="F51" i="7"/>
  <c r="E51" i="7"/>
  <c r="F50" i="7"/>
  <c r="E50" i="7"/>
  <c r="F49" i="7"/>
  <c r="E49" i="7"/>
  <c r="F48" i="7"/>
  <c r="E48" i="7"/>
  <c r="F47" i="7"/>
  <c r="E47" i="7"/>
  <c r="F46" i="7"/>
  <c r="E46" i="7"/>
  <c r="F45" i="7"/>
  <c r="E45" i="7"/>
  <c r="F44" i="7"/>
  <c r="E44" i="7"/>
  <c r="F43" i="7"/>
  <c r="E43" i="7"/>
  <c r="F42" i="7"/>
  <c r="E42" i="7"/>
  <c r="F41" i="7"/>
  <c r="E41" i="7"/>
  <c r="F40" i="7"/>
  <c r="E40" i="7"/>
  <c r="F39" i="7"/>
  <c r="E39" i="7"/>
  <c r="F38" i="7"/>
  <c r="E38" i="7"/>
  <c r="F37" i="7"/>
  <c r="E37" i="7"/>
  <c r="F36" i="7"/>
  <c r="E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K47" i="14"/>
  <c r="K46" i="14"/>
  <c r="G52" i="7" s="1"/>
  <c r="K45" i="14"/>
  <c r="G51" i="7" s="1"/>
  <c r="K44" i="14"/>
  <c r="E42" i="12" s="1"/>
  <c r="K43" i="14"/>
  <c r="K42" i="14"/>
  <c r="K41" i="14"/>
  <c r="K40" i="14"/>
  <c r="E38" i="12" s="1"/>
  <c r="K39" i="14"/>
  <c r="K38" i="14"/>
  <c r="G44" i="7" s="1"/>
  <c r="K37" i="14"/>
  <c r="G43" i="7" s="1"/>
  <c r="K36" i="14"/>
  <c r="E34" i="12" s="1"/>
  <c r="K35" i="14"/>
  <c r="K34" i="14"/>
  <c r="K33" i="14"/>
  <c r="K32" i="14"/>
  <c r="E30" i="12" s="1"/>
  <c r="K31" i="14"/>
  <c r="K30" i="14"/>
  <c r="G36" i="7" s="1"/>
  <c r="K29" i="14"/>
  <c r="G35" i="7" s="1"/>
  <c r="K28" i="14"/>
  <c r="E26" i="12" s="1"/>
  <c r="K27" i="14"/>
  <c r="K26" i="14"/>
  <c r="K25" i="14"/>
  <c r="K24" i="14"/>
  <c r="E22" i="12" s="1"/>
  <c r="K23" i="14"/>
  <c r="K22" i="14"/>
  <c r="G28" i="7" s="1"/>
  <c r="K21" i="14"/>
  <c r="G27" i="7" s="1"/>
  <c r="K20" i="14"/>
  <c r="E18" i="12" s="1"/>
  <c r="K19" i="14"/>
  <c r="K18" i="14"/>
  <c r="K17" i="14"/>
  <c r="K16" i="14"/>
  <c r="E14" i="12" s="1"/>
  <c r="K15" i="14"/>
  <c r="K14" i="14"/>
  <c r="G20" i="7" s="1"/>
  <c r="K13" i="14"/>
  <c r="G19" i="7" s="1"/>
  <c r="K12" i="14"/>
  <c r="E10" i="12" s="1"/>
  <c r="K11" i="14"/>
  <c r="K10" i="14"/>
  <c r="K9" i="14"/>
  <c r="K8" i="14"/>
  <c r="E6" i="12" s="1"/>
  <c r="AS12" i="7"/>
  <c r="D3" i="12"/>
  <c r="E42" i="8"/>
  <c r="E41" i="8"/>
  <c r="E40" i="8"/>
  <c r="E39" i="8"/>
  <c r="E38" i="8"/>
  <c r="E37" i="8"/>
  <c r="E36" i="8"/>
  <c r="G32" i="8"/>
  <c r="E10" i="27" s="1"/>
  <c r="F32" i="8"/>
  <c r="D3" i="27" s="1"/>
  <c r="G31" i="8"/>
  <c r="E10" i="26" s="1"/>
  <c r="F31" i="8"/>
  <c r="D3" i="26" s="1"/>
  <c r="G30" i="8"/>
  <c r="E10" i="25" s="1"/>
  <c r="F30" i="8"/>
  <c r="D3" i="25" s="1"/>
  <c r="G29" i="8"/>
  <c r="E10" i="24" s="1"/>
  <c r="F29" i="8"/>
  <c r="D3" i="24" s="1"/>
  <c r="G28" i="8"/>
  <c r="E10" i="23" s="1"/>
  <c r="F28" i="8"/>
  <c r="D3" i="23" s="1"/>
  <c r="G27" i="8"/>
  <c r="E10" i="22" s="1"/>
  <c r="F27" i="8"/>
  <c r="D3" i="22" s="1"/>
  <c r="G26" i="8"/>
  <c r="E10" i="21" s="1"/>
  <c r="F26" i="8"/>
  <c r="D3" i="21" s="1"/>
  <c r="G25" i="8"/>
  <c r="E10" i="20" s="1"/>
  <c r="F25" i="8"/>
  <c r="D3" i="20" s="1"/>
  <c r="G24" i="8"/>
  <c r="E10" i="19" s="1"/>
  <c r="F24" i="8"/>
  <c r="D3" i="19" s="1"/>
  <c r="G23" i="8"/>
  <c r="E10" i="18" s="1"/>
  <c r="F23" i="8"/>
  <c r="D3" i="18" s="1"/>
  <c r="G22" i="8"/>
  <c r="E10" i="17" s="1"/>
  <c r="F22" i="8"/>
  <c r="D3" i="17" s="1"/>
  <c r="G21" i="8"/>
  <c r="F21" i="8"/>
  <c r="G15" i="23" l="1"/>
  <c r="G15" i="17"/>
  <c r="G15" i="24"/>
  <c r="G15" i="27"/>
  <c r="G15" i="21"/>
  <c r="G15" i="19"/>
  <c r="G15" i="25"/>
  <c r="G15" i="20"/>
  <c r="G15" i="22"/>
  <c r="G15" i="26"/>
  <c r="G15" i="18"/>
  <c r="G23" i="25"/>
  <c r="G23" i="21"/>
  <c r="G23" i="23"/>
  <c r="G23" i="17"/>
  <c r="G23" i="27"/>
  <c r="G23" i="19"/>
  <c r="G23" i="24"/>
  <c r="G23" i="22"/>
  <c r="G23" i="26"/>
  <c r="G23" i="20"/>
  <c r="G23" i="18"/>
  <c r="G31" i="23"/>
  <c r="G31" i="18"/>
  <c r="G31" i="21"/>
  <c r="G31" i="27"/>
  <c r="G31" i="19"/>
  <c r="G31" i="24"/>
  <c r="G31" i="25"/>
  <c r="G31" i="22"/>
  <c r="G31" i="17"/>
  <c r="G31" i="26"/>
  <c r="G31" i="20"/>
  <c r="G39" i="25"/>
  <c r="G39" i="24"/>
  <c r="G39" i="23"/>
  <c r="G39" i="27"/>
  <c r="G39" i="19"/>
  <c r="G39" i="22"/>
  <c r="G39" i="21"/>
  <c r="G39" i="17"/>
  <c r="G39" i="26"/>
  <c r="G39" i="20"/>
  <c r="G39" i="18"/>
  <c r="G47" i="23"/>
  <c r="G47" i="18"/>
  <c r="G47" i="27"/>
  <c r="G47" i="21"/>
  <c r="G47" i="19"/>
  <c r="G47" i="24"/>
  <c r="G47" i="25"/>
  <c r="G47" i="22"/>
  <c r="G47" i="17"/>
  <c r="G47" i="26"/>
  <c r="G47" i="20"/>
  <c r="K7" i="17"/>
  <c r="L7" i="21"/>
  <c r="G16" i="22"/>
  <c r="G16" i="26"/>
  <c r="G16" i="23"/>
  <c r="G16" i="24"/>
  <c r="G16" i="20"/>
  <c r="G16" i="18"/>
  <c r="G16" i="17"/>
  <c r="G16" i="27"/>
  <c r="G16" i="25"/>
  <c r="G16" i="21"/>
  <c r="G16" i="19"/>
  <c r="G24" i="18"/>
  <c r="G24" i="22"/>
  <c r="G24" i="26"/>
  <c r="G24" i="20"/>
  <c r="G24" i="24"/>
  <c r="G24" i="23"/>
  <c r="G24" i="25"/>
  <c r="G24" i="21"/>
  <c r="G24" i="17"/>
  <c r="G24" i="27"/>
  <c r="G24" i="19"/>
  <c r="G32" i="25"/>
  <c r="G32" i="17"/>
  <c r="G32" i="22"/>
  <c r="G32" i="26"/>
  <c r="G32" i="20"/>
  <c r="G32" i="24"/>
  <c r="G32" i="21"/>
  <c r="G32" i="23"/>
  <c r="G32" i="18"/>
  <c r="G32" i="27"/>
  <c r="G32" i="19"/>
  <c r="G40" i="22"/>
  <c r="G40" i="21"/>
  <c r="G40" i="18"/>
  <c r="G40" i="23"/>
  <c r="G40" i="26"/>
  <c r="G40" i="20"/>
  <c r="G40" i="24"/>
  <c r="G40" i="25"/>
  <c r="G40" i="27"/>
  <c r="G40" i="19"/>
  <c r="G40" i="17"/>
  <c r="G48" i="25"/>
  <c r="G48" i="23"/>
  <c r="G48" i="22"/>
  <c r="G48" i="26"/>
  <c r="G48" i="20"/>
  <c r="G48" i="24"/>
  <c r="G48" i="18"/>
  <c r="G48" i="27"/>
  <c r="G48" i="21"/>
  <c r="G48" i="19"/>
  <c r="G48" i="17"/>
  <c r="G14" i="7"/>
  <c r="G22" i="7"/>
  <c r="G30" i="7"/>
  <c r="G38" i="7"/>
  <c r="G46" i="7"/>
  <c r="K7" i="24"/>
  <c r="G17" i="24"/>
  <c r="G17" i="17"/>
  <c r="G17" i="18"/>
  <c r="G17" i="22"/>
  <c r="G17" i="23"/>
  <c r="G17" i="21"/>
  <c r="G17" i="27"/>
  <c r="G17" i="25"/>
  <c r="G17" i="19"/>
  <c r="G17" i="26"/>
  <c r="G17" i="20"/>
  <c r="G25" i="24"/>
  <c r="G25" i="17"/>
  <c r="G25" i="25"/>
  <c r="G25" i="21"/>
  <c r="G25" i="22"/>
  <c r="G25" i="18"/>
  <c r="G25" i="23"/>
  <c r="G25" i="27"/>
  <c r="G25" i="19"/>
  <c r="G25" i="26"/>
  <c r="G25" i="20"/>
  <c r="G33" i="24"/>
  <c r="G33" i="17"/>
  <c r="G33" i="22"/>
  <c r="G33" i="23"/>
  <c r="G33" i="27"/>
  <c r="G33" i="19"/>
  <c r="G33" i="25"/>
  <c r="G33" i="26"/>
  <c r="G33" i="21"/>
  <c r="G33" i="20"/>
  <c r="G33" i="18"/>
  <c r="G41" i="24"/>
  <c r="G41" i="18"/>
  <c r="G41" i="25"/>
  <c r="G41" i="23"/>
  <c r="G41" i="22"/>
  <c r="G41" i="17"/>
  <c r="G41" i="27"/>
  <c r="G41" i="19"/>
  <c r="G41" i="21"/>
  <c r="G41" i="26"/>
  <c r="G41" i="20"/>
  <c r="G49" i="24"/>
  <c r="G49" i="18"/>
  <c r="G49" i="17"/>
  <c r="G49" i="23"/>
  <c r="G49" i="21"/>
  <c r="G49" i="27"/>
  <c r="G49" i="19"/>
  <c r="G49" i="25"/>
  <c r="G49" i="26"/>
  <c r="G49" i="20"/>
  <c r="G49" i="22"/>
  <c r="G17" i="7"/>
  <c r="G25" i="7"/>
  <c r="G33" i="7"/>
  <c r="G41" i="7"/>
  <c r="G49" i="7"/>
  <c r="E8" i="12"/>
  <c r="E12" i="12"/>
  <c r="E16" i="12"/>
  <c r="E20" i="12"/>
  <c r="E24" i="12"/>
  <c r="E28" i="12"/>
  <c r="E32" i="12"/>
  <c r="E36" i="12"/>
  <c r="E40" i="12"/>
  <c r="E44" i="12"/>
  <c r="K7" i="18"/>
  <c r="G18" i="23"/>
  <c r="G18" i="21"/>
  <c r="G18" i="27"/>
  <c r="G18" i="25"/>
  <c r="G18" i="19"/>
  <c r="G18" i="18"/>
  <c r="G18" i="22"/>
  <c r="G18" i="26"/>
  <c r="G18" i="20"/>
  <c r="G18" i="24"/>
  <c r="G18" i="17"/>
  <c r="G26" i="23"/>
  <c r="G26" i="27"/>
  <c r="G26" i="19"/>
  <c r="G26" i="22"/>
  <c r="G26" i="21"/>
  <c r="G26" i="26"/>
  <c r="G26" i="20"/>
  <c r="G26" i="25"/>
  <c r="G26" i="24"/>
  <c r="G26" i="17"/>
  <c r="G26" i="18"/>
  <c r="G34" i="23"/>
  <c r="G34" i="18"/>
  <c r="G34" i="27"/>
  <c r="G34" i="25"/>
  <c r="G34" i="19"/>
  <c r="G34" i="22"/>
  <c r="G34" i="17"/>
  <c r="G34" i="26"/>
  <c r="G34" i="21"/>
  <c r="G34" i="20"/>
  <c r="G34" i="24"/>
  <c r="G42" i="23"/>
  <c r="G42" i="27"/>
  <c r="G42" i="19"/>
  <c r="G42" i="21"/>
  <c r="G42" i="18"/>
  <c r="G42" i="22"/>
  <c r="G42" i="17"/>
  <c r="G42" i="26"/>
  <c r="G42" i="20"/>
  <c r="G42" i="25"/>
  <c r="G42" i="24"/>
  <c r="G50" i="23"/>
  <c r="G50" i="21"/>
  <c r="G50" i="27"/>
  <c r="G50" i="25"/>
  <c r="G50" i="19"/>
  <c r="G50" i="18"/>
  <c r="G50" i="22"/>
  <c r="G50" i="17"/>
  <c r="G50" i="26"/>
  <c r="G50" i="20"/>
  <c r="G50" i="24"/>
  <c r="K7" i="25"/>
  <c r="G19" i="22"/>
  <c r="G19" i="26"/>
  <c r="G19" i="20"/>
  <c r="G19" i="17"/>
  <c r="G19" i="25"/>
  <c r="G19" i="24"/>
  <c r="G19" i="19"/>
  <c r="G19" i="18"/>
  <c r="G19" i="27"/>
  <c r="G19" i="23"/>
  <c r="G19" i="21"/>
  <c r="G27" i="22"/>
  <c r="G27" i="26"/>
  <c r="G27" i="20"/>
  <c r="G27" i="17"/>
  <c r="G27" i="19"/>
  <c r="G27" i="25"/>
  <c r="G27" i="24"/>
  <c r="G27" i="21"/>
  <c r="G27" i="23"/>
  <c r="G27" i="27"/>
  <c r="G27" i="18"/>
  <c r="G35" i="22"/>
  <c r="G35" i="17"/>
  <c r="G35" i="25"/>
  <c r="G35" i="26"/>
  <c r="G35" i="21"/>
  <c r="G35" i="20"/>
  <c r="G35" i="19"/>
  <c r="G35" i="24"/>
  <c r="G35" i="18"/>
  <c r="G35" i="23"/>
  <c r="G35" i="27"/>
  <c r="G43" i="22"/>
  <c r="G43" i="17"/>
  <c r="G43" i="26"/>
  <c r="G43" i="20"/>
  <c r="G43" i="25"/>
  <c r="G43" i="24"/>
  <c r="G43" i="23"/>
  <c r="G43" i="27"/>
  <c r="G43" i="21"/>
  <c r="G43" i="18"/>
  <c r="G43" i="19"/>
  <c r="G51" i="22"/>
  <c r="G51" i="17"/>
  <c r="G51" i="19"/>
  <c r="G51" i="26"/>
  <c r="G51" i="20"/>
  <c r="G51" i="24"/>
  <c r="G51" i="18"/>
  <c r="G51" i="23"/>
  <c r="G51" i="21"/>
  <c r="G51" i="27"/>
  <c r="G51" i="25"/>
  <c r="G15" i="7"/>
  <c r="G23" i="7"/>
  <c r="G31" i="7"/>
  <c r="G39" i="7"/>
  <c r="G47" i="7"/>
  <c r="K7" i="19"/>
  <c r="K7" i="22"/>
  <c r="G20" i="25"/>
  <c r="G20" i="23"/>
  <c r="G20" i="21"/>
  <c r="G20" i="27"/>
  <c r="G20" i="19"/>
  <c r="G20" i="20"/>
  <c r="G20" i="26"/>
  <c r="G20" i="22"/>
  <c r="G20" i="17"/>
  <c r="G20" i="24"/>
  <c r="G20" i="18"/>
  <c r="G28" i="21"/>
  <c r="G28" i="20"/>
  <c r="G28" i="23"/>
  <c r="G28" i="27"/>
  <c r="G28" i="19"/>
  <c r="G28" i="18"/>
  <c r="G28" i="25"/>
  <c r="G28" i="26"/>
  <c r="G28" i="22"/>
  <c r="G28" i="17"/>
  <c r="G28" i="24"/>
  <c r="G36" i="20"/>
  <c r="G36" i="25"/>
  <c r="G36" i="23"/>
  <c r="G36" i="21"/>
  <c r="G36" i="27"/>
  <c r="G36" i="19"/>
  <c r="G36" i="26"/>
  <c r="G36" i="22"/>
  <c r="G36" i="17"/>
  <c r="G36" i="24"/>
  <c r="G36" i="18"/>
  <c r="G44" i="25"/>
  <c r="G44" i="23"/>
  <c r="G44" i="27"/>
  <c r="G44" i="19"/>
  <c r="G44" i="18"/>
  <c r="G44" i="20"/>
  <c r="G44" i="21"/>
  <c r="G44" i="26"/>
  <c r="G44" i="22"/>
  <c r="G44" i="17"/>
  <c r="G44" i="24"/>
  <c r="G52" i="20"/>
  <c r="G52" i="25"/>
  <c r="G52" i="23"/>
  <c r="G52" i="21"/>
  <c r="G52" i="27"/>
  <c r="G52" i="19"/>
  <c r="G52" i="26"/>
  <c r="G52" i="22"/>
  <c r="G52" i="17"/>
  <c r="G52" i="24"/>
  <c r="G52" i="18"/>
  <c r="G18" i="7"/>
  <c r="G26" i="7"/>
  <c r="G34" i="7"/>
  <c r="G42" i="7"/>
  <c r="G50" i="7"/>
  <c r="K7" i="26"/>
  <c r="G21" i="27"/>
  <c r="G21" i="19"/>
  <c r="G21" i="17"/>
  <c r="G21" i="22"/>
  <c r="G21" i="26"/>
  <c r="G21" i="20"/>
  <c r="G21" i="21"/>
  <c r="G21" i="24"/>
  <c r="G21" i="18"/>
  <c r="G21" i="25"/>
  <c r="G21" i="23"/>
  <c r="G29" i="27"/>
  <c r="G29" i="19"/>
  <c r="G29" i="18"/>
  <c r="G29" i="22"/>
  <c r="G29" i="26"/>
  <c r="G29" i="25"/>
  <c r="G29" i="20"/>
  <c r="G29" i="24"/>
  <c r="G29" i="21"/>
  <c r="G29" i="23"/>
  <c r="G29" i="17"/>
  <c r="G37" i="27"/>
  <c r="G37" i="19"/>
  <c r="G37" i="17"/>
  <c r="G37" i="22"/>
  <c r="G37" i="21"/>
  <c r="G37" i="26"/>
  <c r="G37" i="20"/>
  <c r="G37" i="24"/>
  <c r="G37" i="18"/>
  <c r="G37" i="25"/>
  <c r="G37" i="23"/>
  <c r="G45" i="27"/>
  <c r="G45" i="21"/>
  <c r="G45" i="19"/>
  <c r="G45" i="18"/>
  <c r="G45" i="22"/>
  <c r="G45" i="26"/>
  <c r="G45" i="25"/>
  <c r="G45" i="20"/>
  <c r="G45" i="24"/>
  <c r="G45" i="23"/>
  <c r="G45" i="17"/>
  <c r="G53" i="27"/>
  <c r="G53" i="19"/>
  <c r="G53" i="21"/>
  <c r="G53" i="22"/>
  <c r="G53" i="26"/>
  <c r="G53" i="20"/>
  <c r="G53" i="24"/>
  <c r="G53" i="18"/>
  <c r="G53" i="25"/>
  <c r="G53" i="23"/>
  <c r="G53" i="17"/>
  <c r="G21" i="7"/>
  <c r="G29" i="7"/>
  <c r="G37" i="7"/>
  <c r="G45" i="7"/>
  <c r="G53" i="7"/>
  <c r="E7" i="12"/>
  <c r="E9" i="12"/>
  <c r="E11" i="12"/>
  <c r="E13" i="12"/>
  <c r="E15" i="12"/>
  <c r="E17" i="12"/>
  <c r="E19" i="12"/>
  <c r="E21" i="12"/>
  <c r="E23" i="12"/>
  <c r="E25" i="12"/>
  <c r="E27" i="12"/>
  <c r="E29" i="12"/>
  <c r="E31" i="12"/>
  <c r="E33" i="12"/>
  <c r="E35" i="12"/>
  <c r="E37" i="12"/>
  <c r="E39" i="12"/>
  <c r="E41" i="12"/>
  <c r="E43" i="12"/>
  <c r="E45" i="12"/>
  <c r="L7" i="17"/>
  <c r="K7" i="20"/>
  <c r="K7" i="23"/>
  <c r="G14" i="26"/>
  <c r="G14" i="22"/>
  <c r="G14" i="24"/>
  <c r="G14" i="25"/>
  <c r="G14" i="20"/>
  <c r="G14" i="23"/>
  <c r="G14" i="18"/>
  <c r="G14" i="27"/>
  <c r="G14" i="21"/>
  <c r="G14" i="19"/>
  <c r="G14" i="17"/>
  <c r="G22" i="26"/>
  <c r="G22" i="20"/>
  <c r="G22" i="18"/>
  <c r="G22" i="24"/>
  <c r="G22" i="25"/>
  <c r="G22" i="21"/>
  <c r="G22" i="23"/>
  <c r="G22" i="27"/>
  <c r="G22" i="19"/>
  <c r="G22" i="17"/>
  <c r="G22" i="22"/>
  <c r="G30" i="26"/>
  <c r="G30" i="20"/>
  <c r="G30" i="24"/>
  <c r="G30" i="21"/>
  <c r="G30" i="23"/>
  <c r="G30" i="18"/>
  <c r="G30" i="27"/>
  <c r="G30" i="19"/>
  <c r="G30" i="25"/>
  <c r="G30" i="22"/>
  <c r="G30" i="17"/>
  <c r="G38" i="26"/>
  <c r="G38" i="20"/>
  <c r="G38" i="18"/>
  <c r="G38" i="24"/>
  <c r="G38" i="25"/>
  <c r="G38" i="23"/>
  <c r="G38" i="27"/>
  <c r="G38" i="19"/>
  <c r="G38" i="22"/>
  <c r="G38" i="21"/>
  <c r="G38" i="17"/>
  <c r="G46" i="26"/>
  <c r="G46" i="20"/>
  <c r="G46" i="24"/>
  <c r="G46" i="23"/>
  <c r="G46" i="18"/>
  <c r="G46" i="27"/>
  <c r="G46" i="21"/>
  <c r="G46" i="19"/>
  <c r="G46" i="25"/>
  <c r="G46" i="22"/>
  <c r="G46" i="17"/>
  <c r="G16" i="7"/>
  <c r="G24" i="7"/>
  <c r="G32" i="7"/>
  <c r="G40" i="7"/>
  <c r="G48" i="7"/>
  <c r="K7" i="21"/>
  <c r="K7" i="27"/>
  <c r="M11" i="27"/>
  <c r="L10" i="27"/>
  <c r="L13" i="27" s="1"/>
  <c r="L6" i="27"/>
  <c r="L12" i="27"/>
  <c r="L7" i="27" s="1"/>
  <c r="M11" i="26"/>
  <c r="L6" i="26"/>
  <c r="L10" i="26"/>
  <c r="L13" i="26" s="1"/>
  <c r="L12" i="26"/>
  <c r="L7" i="26" s="1"/>
  <c r="M11" i="25"/>
  <c r="L12" i="25"/>
  <c r="L7" i="25" s="1"/>
  <c r="L10" i="25"/>
  <c r="L13" i="25" s="1"/>
  <c r="L6" i="25"/>
  <c r="M11" i="24"/>
  <c r="L10" i="24"/>
  <c r="L13" i="24" s="1"/>
  <c r="L6" i="24"/>
  <c r="L12" i="24"/>
  <c r="L7" i="24" s="1"/>
  <c r="M11" i="23"/>
  <c r="L10" i="23"/>
  <c r="L13" i="23" s="1"/>
  <c r="L6" i="23"/>
  <c r="L12" i="23"/>
  <c r="L7" i="23" s="1"/>
  <c r="M11" i="22"/>
  <c r="L12" i="22"/>
  <c r="L7" i="22" s="1"/>
  <c r="L10" i="22"/>
  <c r="L13" i="22" s="1"/>
  <c r="L6" i="22"/>
  <c r="M10" i="21"/>
  <c r="M13" i="21" s="1"/>
  <c r="M12" i="21"/>
  <c r="M7" i="21" s="1"/>
  <c r="M6" i="21"/>
  <c r="N11" i="21"/>
  <c r="M11" i="20"/>
  <c r="L12" i="20"/>
  <c r="L7" i="20" s="1"/>
  <c r="L6" i="20"/>
  <c r="L10" i="20"/>
  <c r="L13" i="20" s="1"/>
  <c r="L6" i="19"/>
  <c r="M11" i="19"/>
  <c r="L12" i="19"/>
  <c r="L7" i="19" s="1"/>
  <c r="L10" i="19"/>
  <c r="L13" i="19" s="1"/>
  <c r="L12" i="18"/>
  <c r="L7" i="18" s="1"/>
  <c r="L10" i="18"/>
  <c r="L13" i="18" s="1"/>
  <c r="L6" i="18"/>
  <c r="M11" i="18"/>
  <c r="M12" i="17"/>
  <c r="N11" i="17"/>
  <c r="M6" i="17"/>
  <c r="M10" i="17"/>
  <c r="M13" i="17" s="1"/>
  <c r="M10" i="15"/>
  <c r="AR10" i="7"/>
  <c r="T45" i="12"/>
  <c r="I53" i="7" s="1"/>
  <c r="T44" i="12"/>
  <c r="I52" i="7" s="1"/>
  <c r="T43" i="12"/>
  <c r="I51" i="7" s="1"/>
  <c r="T42" i="12"/>
  <c r="I50" i="7" s="1"/>
  <c r="T41" i="12"/>
  <c r="I49" i="7" s="1"/>
  <c r="T40" i="12"/>
  <c r="I48" i="7" s="1"/>
  <c r="T39" i="12"/>
  <c r="I47" i="7" s="1"/>
  <c r="T38" i="12"/>
  <c r="I46" i="7" s="1"/>
  <c r="T37" i="12"/>
  <c r="I45" i="7" s="1"/>
  <c r="T36" i="12"/>
  <c r="I44" i="7" s="1"/>
  <c r="T35" i="12"/>
  <c r="I43" i="7" s="1"/>
  <c r="T34" i="12"/>
  <c r="I42" i="7" s="1"/>
  <c r="T33" i="12"/>
  <c r="I41" i="7" s="1"/>
  <c r="T32" i="12"/>
  <c r="I40" i="7" s="1"/>
  <c r="T31" i="12"/>
  <c r="I39" i="7" s="1"/>
  <c r="T30" i="12"/>
  <c r="I38" i="7" s="1"/>
  <c r="T29" i="12"/>
  <c r="I37" i="7" s="1"/>
  <c r="T28" i="12"/>
  <c r="I36" i="7" s="1"/>
  <c r="T27" i="12"/>
  <c r="I35" i="7" s="1"/>
  <c r="T26" i="12"/>
  <c r="I34" i="7" s="1"/>
  <c r="T25" i="12"/>
  <c r="I33" i="7" s="1"/>
  <c r="T24" i="12"/>
  <c r="I32" i="7" s="1"/>
  <c r="T23" i="12"/>
  <c r="I31" i="7" s="1"/>
  <c r="T22" i="12"/>
  <c r="I30" i="7" s="1"/>
  <c r="T21" i="12"/>
  <c r="I29" i="7" s="1"/>
  <c r="V45" i="12"/>
  <c r="V42" i="12"/>
  <c r="V36" i="12"/>
  <c r="V34" i="12"/>
  <c r="H53" i="7"/>
  <c r="G45" i="12" s="1"/>
  <c r="H52" i="7"/>
  <c r="G44" i="12" s="1"/>
  <c r="H51" i="7"/>
  <c r="G43" i="12" s="1"/>
  <c r="H50" i="7"/>
  <c r="G42" i="12" s="1"/>
  <c r="H49" i="7"/>
  <c r="G41" i="12" s="1"/>
  <c r="H48" i="7"/>
  <c r="G40" i="12" s="1"/>
  <c r="H47" i="7"/>
  <c r="G39" i="12" s="1"/>
  <c r="H46" i="7"/>
  <c r="G38" i="12" s="1"/>
  <c r="H45" i="7"/>
  <c r="G37" i="12" s="1"/>
  <c r="H44" i="7"/>
  <c r="G36" i="12" s="1"/>
  <c r="H43" i="7"/>
  <c r="G35" i="12" s="1"/>
  <c r="H42" i="7"/>
  <c r="G34" i="12" s="1"/>
  <c r="H41" i="7"/>
  <c r="G33" i="12" s="1"/>
  <c r="H40" i="7"/>
  <c r="G32" i="12" s="1"/>
  <c r="H39" i="7"/>
  <c r="G31" i="12" s="1"/>
  <c r="H38" i="7"/>
  <c r="G30" i="12" s="1"/>
  <c r="H37" i="7"/>
  <c r="G29" i="12" s="1"/>
  <c r="H36" i="7"/>
  <c r="G28" i="12" s="1"/>
  <c r="H35" i="7"/>
  <c r="G27" i="12" s="1"/>
  <c r="H34" i="7"/>
  <c r="G26" i="12" s="1"/>
  <c r="H33" i="7"/>
  <c r="G25" i="12" s="1"/>
  <c r="H32" i="7"/>
  <c r="G24" i="12" s="1"/>
  <c r="H31" i="7"/>
  <c r="G23" i="12" s="1"/>
  <c r="H30" i="7"/>
  <c r="G22" i="12" s="1"/>
  <c r="H29" i="7"/>
  <c r="G21" i="12" s="1"/>
  <c r="H28" i="7"/>
  <c r="G20" i="12" s="1"/>
  <c r="H27" i="7"/>
  <c r="G19" i="12" s="1"/>
  <c r="H26" i="7"/>
  <c r="G18" i="12" s="1"/>
  <c r="H25" i="7"/>
  <c r="G17" i="12" s="1"/>
  <c r="H24" i="7"/>
  <c r="G16" i="12" s="1"/>
  <c r="H23" i="7"/>
  <c r="G15" i="12" s="1"/>
  <c r="H22" i="7"/>
  <c r="G14" i="12" s="1"/>
  <c r="H21" i="7"/>
  <c r="G13" i="12" s="1"/>
  <c r="H20" i="7"/>
  <c r="G12" i="12" s="1"/>
  <c r="H19" i="7"/>
  <c r="G11" i="12" s="1"/>
  <c r="H18" i="7"/>
  <c r="H17" i="7"/>
  <c r="H16" i="7"/>
  <c r="H15" i="7"/>
  <c r="V40" i="12"/>
  <c r="V38" i="12"/>
  <c r="V32" i="12"/>
  <c r="E1" i="12"/>
  <c r="H14" i="7"/>
  <c r="G6" i="12" l="1"/>
  <c r="G9" i="12"/>
  <c r="G10" i="12"/>
  <c r="G7" i="12"/>
  <c r="G8" i="12"/>
  <c r="I40" i="27"/>
  <c r="J40" i="27" s="1"/>
  <c r="I40" i="26"/>
  <c r="J40" i="26" s="1"/>
  <c r="I40" i="25"/>
  <c r="J40" i="25" s="1"/>
  <c r="I40" i="24"/>
  <c r="J40" i="24" s="1"/>
  <c r="I40" i="22"/>
  <c r="J40" i="22" s="1"/>
  <c r="I40" i="20"/>
  <c r="J40" i="20" s="1"/>
  <c r="I40" i="19"/>
  <c r="J40" i="19" s="1"/>
  <c r="I40" i="17"/>
  <c r="I40" i="23"/>
  <c r="J40" i="23" s="1"/>
  <c r="I40" i="21"/>
  <c r="J40" i="21" s="1"/>
  <c r="I40" i="18"/>
  <c r="J40" i="18" s="1"/>
  <c r="I33" i="27"/>
  <c r="J33" i="27" s="1"/>
  <c r="I33" i="26"/>
  <c r="J33" i="26" s="1"/>
  <c r="I33" i="24"/>
  <c r="J33" i="24" s="1"/>
  <c r="I33" i="25"/>
  <c r="J33" i="25" s="1"/>
  <c r="I33" i="22"/>
  <c r="J33" i="22" s="1"/>
  <c r="I33" i="21"/>
  <c r="J33" i="21" s="1"/>
  <c r="I33" i="20"/>
  <c r="J33" i="20" s="1"/>
  <c r="I33" i="19"/>
  <c r="J33" i="19" s="1"/>
  <c r="I33" i="17"/>
  <c r="I33" i="18"/>
  <c r="J33" i="18" s="1"/>
  <c r="I33" i="23"/>
  <c r="J33" i="23" s="1"/>
  <c r="I37" i="27"/>
  <c r="J37" i="27" s="1"/>
  <c r="I37" i="26"/>
  <c r="J37" i="26" s="1"/>
  <c r="I37" i="24"/>
  <c r="J37" i="24" s="1"/>
  <c r="I37" i="25"/>
  <c r="J37" i="25" s="1"/>
  <c r="I37" i="22"/>
  <c r="J37" i="22" s="1"/>
  <c r="I37" i="21"/>
  <c r="J37" i="21" s="1"/>
  <c r="I37" i="20"/>
  <c r="J37" i="20" s="1"/>
  <c r="I37" i="19"/>
  <c r="J37" i="19" s="1"/>
  <c r="I37" i="17"/>
  <c r="I37" i="23"/>
  <c r="J37" i="23" s="1"/>
  <c r="I37" i="18"/>
  <c r="J37" i="18" s="1"/>
  <c r="I41" i="27"/>
  <c r="J41" i="27" s="1"/>
  <c r="I41" i="25"/>
  <c r="J41" i="25" s="1"/>
  <c r="I41" i="26"/>
  <c r="J41" i="26" s="1"/>
  <c r="I41" i="24"/>
  <c r="J41" i="24" s="1"/>
  <c r="I41" i="22"/>
  <c r="J41" i="22" s="1"/>
  <c r="I41" i="18"/>
  <c r="J41" i="18" s="1"/>
  <c r="I41" i="20"/>
  <c r="J41" i="20" s="1"/>
  <c r="I41" i="19"/>
  <c r="J41" i="19" s="1"/>
  <c r="I41" i="17"/>
  <c r="I41" i="23"/>
  <c r="J41" i="23" s="1"/>
  <c r="I41" i="21"/>
  <c r="J41" i="21" s="1"/>
  <c r="I45" i="27"/>
  <c r="J45" i="27" s="1"/>
  <c r="I45" i="26"/>
  <c r="J45" i="26" s="1"/>
  <c r="I45" i="25"/>
  <c r="J45" i="25" s="1"/>
  <c r="I45" i="24"/>
  <c r="J45" i="24" s="1"/>
  <c r="I45" i="22"/>
  <c r="J45" i="22" s="1"/>
  <c r="I45" i="21"/>
  <c r="J45" i="21" s="1"/>
  <c r="I45" i="20"/>
  <c r="J45" i="20" s="1"/>
  <c r="I45" i="19"/>
  <c r="J45" i="19" s="1"/>
  <c r="I45" i="17"/>
  <c r="I45" i="23"/>
  <c r="J45" i="23" s="1"/>
  <c r="I45" i="18"/>
  <c r="J45" i="18" s="1"/>
  <c r="I49" i="27"/>
  <c r="J49" i="27" s="1"/>
  <c r="I49" i="26"/>
  <c r="J49" i="26" s="1"/>
  <c r="I49" i="24"/>
  <c r="J49" i="24" s="1"/>
  <c r="I49" i="22"/>
  <c r="J49" i="22" s="1"/>
  <c r="I49" i="21"/>
  <c r="J49" i="21" s="1"/>
  <c r="I49" i="20"/>
  <c r="J49" i="20" s="1"/>
  <c r="I49" i="19"/>
  <c r="J49" i="19" s="1"/>
  <c r="I49" i="17"/>
  <c r="I49" i="23"/>
  <c r="J49" i="23" s="1"/>
  <c r="I49" i="25"/>
  <c r="J49" i="25" s="1"/>
  <c r="I49" i="18"/>
  <c r="J49" i="18" s="1"/>
  <c r="I53" i="27"/>
  <c r="J53" i="27" s="1"/>
  <c r="I53" i="26"/>
  <c r="J53" i="26" s="1"/>
  <c r="I53" i="24"/>
  <c r="J53" i="24" s="1"/>
  <c r="I53" i="22"/>
  <c r="J53" i="22" s="1"/>
  <c r="I53" i="21"/>
  <c r="J53" i="21" s="1"/>
  <c r="I53" i="20"/>
  <c r="J53" i="20" s="1"/>
  <c r="I53" i="19"/>
  <c r="J53" i="19" s="1"/>
  <c r="I53" i="17"/>
  <c r="I53" i="23"/>
  <c r="J53" i="23" s="1"/>
  <c r="I53" i="25"/>
  <c r="J53" i="25" s="1"/>
  <c r="I53" i="18"/>
  <c r="J53" i="18" s="1"/>
  <c r="I38" i="27"/>
  <c r="J38" i="27" s="1"/>
  <c r="I38" i="26"/>
  <c r="J38" i="26" s="1"/>
  <c r="I38" i="24"/>
  <c r="J38" i="24" s="1"/>
  <c r="I38" i="25"/>
  <c r="J38" i="25" s="1"/>
  <c r="I38" i="22"/>
  <c r="J38" i="22" s="1"/>
  <c r="I38" i="21"/>
  <c r="J38" i="21" s="1"/>
  <c r="I38" i="20"/>
  <c r="J38" i="20" s="1"/>
  <c r="I38" i="19"/>
  <c r="J38" i="19" s="1"/>
  <c r="I38" i="17"/>
  <c r="I38" i="23"/>
  <c r="J38" i="23" s="1"/>
  <c r="I38" i="18"/>
  <c r="J38" i="18" s="1"/>
  <c r="I32" i="27"/>
  <c r="J32" i="27" s="1"/>
  <c r="I32" i="26"/>
  <c r="J32" i="26" s="1"/>
  <c r="I32" i="24"/>
  <c r="J32" i="24" s="1"/>
  <c r="I32" i="22"/>
  <c r="J32" i="22" s="1"/>
  <c r="I32" i="21"/>
  <c r="J32" i="21" s="1"/>
  <c r="I32" i="25"/>
  <c r="J32" i="25" s="1"/>
  <c r="I32" i="20"/>
  <c r="J32" i="20" s="1"/>
  <c r="I32" i="19"/>
  <c r="J32" i="19" s="1"/>
  <c r="I32" i="17"/>
  <c r="I32" i="23"/>
  <c r="J32" i="23" s="1"/>
  <c r="I32" i="18"/>
  <c r="J32" i="18" s="1"/>
  <c r="I36" i="27"/>
  <c r="J36" i="27" s="1"/>
  <c r="I36" i="25"/>
  <c r="J36" i="25" s="1"/>
  <c r="I36" i="26"/>
  <c r="J36" i="26" s="1"/>
  <c r="I36" i="24"/>
  <c r="J36" i="24" s="1"/>
  <c r="I36" i="22"/>
  <c r="J36" i="22" s="1"/>
  <c r="I36" i="21"/>
  <c r="J36" i="21" s="1"/>
  <c r="I36" i="18"/>
  <c r="J36" i="18" s="1"/>
  <c r="I36" i="20"/>
  <c r="J36" i="20" s="1"/>
  <c r="I36" i="19"/>
  <c r="J36" i="19" s="1"/>
  <c r="I36" i="17"/>
  <c r="I36" i="23"/>
  <c r="J36" i="23" s="1"/>
  <c r="I44" i="27"/>
  <c r="J44" i="27" s="1"/>
  <c r="I44" i="26"/>
  <c r="J44" i="26" s="1"/>
  <c r="I44" i="24"/>
  <c r="J44" i="24" s="1"/>
  <c r="I44" i="22"/>
  <c r="J44" i="22" s="1"/>
  <c r="I44" i="21"/>
  <c r="J44" i="21" s="1"/>
  <c r="I44" i="20"/>
  <c r="J44" i="20" s="1"/>
  <c r="I44" i="19"/>
  <c r="J44" i="19" s="1"/>
  <c r="I44" i="17"/>
  <c r="I44" i="25"/>
  <c r="J44" i="25" s="1"/>
  <c r="I44" i="23"/>
  <c r="J44" i="23" s="1"/>
  <c r="I44" i="18"/>
  <c r="J44" i="18" s="1"/>
  <c r="I48" i="27"/>
  <c r="J48" i="27" s="1"/>
  <c r="I48" i="26"/>
  <c r="J48" i="26" s="1"/>
  <c r="I48" i="24"/>
  <c r="J48" i="24" s="1"/>
  <c r="I48" i="22"/>
  <c r="J48" i="22" s="1"/>
  <c r="I48" i="21"/>
  <c r="J48" i="21" s="1"/>
  <c r="I48" i="20"/>
  <c r="J48" i="20" s="1"/>
  <c r="I48" i="19"/>
  <c r="J48" i="19" s="1"/>
  <c r="I48" i="18"/>
  <c r="J48" i="18" s="1"/>
  <c r="I48" i="17"/>
  <c r="I48" i="25"/>
  <c r="J48" i="25" s="1"/>
  <c r="I48" i="23"/>
  <c r="J48" i="23" s="1"/>
  <c r="I52" i="27"/>
  <c r="J52" i="27" s="1"/>
  <c r="I52" i="25"/>
  <c r="J52" i="25" s="1"/>
  <c r="I52" i="26"/>
  <c r="J52" i="26" s="1"/>
  <c r="I52" i="24"/>
  <c r="J52" i="24" s="1"/>
  <c r="I52" i="22"/>
  <c r="J52" i="22" s="1"/>
  <c r="I52" i="21"/>
  <c r="J52" i="21" s="1"/>
  <c r="I52" i="18"/>
  <c r="J52" i="18" s="1"/>
  <c r="I52" i="20"/>
  <c r="J52" i="20" s="1"/>
  <c r="I52" i="19"/>
  <c r="J52" i="19" s="1"/>
  <c r="I52" i="17"/>
  <c r="I52" i="23"/>
  <c r="J52" i="23" s="1"/>
  <c r="I29" i="27"/>
  <c r="J29" i="27" s="1"/>
  <c r="I29" i="26"/>
  <c r="J29" i="26" s="1"/>
  <c r="I29" i="25"/>
  <c r="J29" i="25" s="1"/>
  <c r="I29" i="24"/>
  <c r="J29" i="24" s="1"/>
  <c r="I29" i="22"/>
  <c r="J29" i="22" s="1"/>
  <c r="I29" i="21"/>
  <c r="J29" i="21" s="1"/>
  <c r="I29" i="20"/>
  <c r="J29" i="20" s="1"/>
  <c r="I29" i="19"/>
  <c r="J29" i="19" s="1"/>
  <c r="I29" i="18"/>
  <c r="J29" i="18" s="1"/>
  <c r="I29" i="17"/>
  <c r="I29" i="23"/>
  <c r="J29" i="23" s="1"/>
  <c r="I30" i="27"/>
  <c r="J30" i="27" s="1"/>
  <c r="I30" i="26"/>
  <c r="J30" i="26" s="1"/>
  <c r="I30" i="25"/>
  <c r="J30" i="25" s="1"/>
  <c r="I30" i="24"/>
  <c r="J30" i="24" s="1"/>
  <c r="I30" i="22"/>
  <c r="J30" i="22" s="1"/>
  <c r="I30" i="21"/>
  <c r="J30" i="21" s="1"/>
  <c r="I30" i="20"/>
  <c r="J30" i="20" s="1"/>
  <c r="I30" i="19"/>
  <c r="J30" i="19" s="1"/>
  <c r="I30" i="18"/>
  <c r="J30" i="18" s="1"/>
  <c r="I30" i="17"/>
  <c r="I30" i="23"/>
  <c r="J30" i="23" s="1"/>
  <c r="I34" i="27"/>
  <c r="J34" i="27" s="1"/>
  <c r="I34" i="26"/>
  <c r="J34" i="26" s="1"/>
  <c r="I34" i="24"/>
  <c r="J34" i="24" s="1"/>
  <c r="I34" i="25"/>
  <c r="J34" i="25" s="1"/>
  <c r="I34" i="22"/>
  <c r="J34" i="22" s="1"/>
  <c r="I34" i="21"/>
  <c r="J34" i="21" s="1"/>
  <c r="I34" i="20"/>
  <c r="J34" i="20" s="1"/>
  <c r="I34" i="19"/>
  <c r="J34" i="19" s="1"/>
  <c r="I34" i="17"/>
  <c r="I34" i="18"/>
  <c r="J34" i="18" s="1"/>
  <c r="I34" i="23"/>
  <c r="J34" i="23" s="1"/>
  <c r="I42" i="27"/>
  <c r="J42" i="27" s="1"/>
  <c r="I42" i="25"/>
  <c r="J42" i="25" s="1"/>
  <c r="I42" i="26"/>
  <c r="J42" i="26" s="1"/>
  <c r="I42" i="24"/>
  <c r="J42" i="24" s="1"/>
  <c r="I42" i="22"/>
  <c r="J42" i="22" s="1"/>
  <c r="I42" i="18"/>
  <c r="J42" i="18" s="1"/>
  <c r="I42" i="20"/>
  <c r="J42" i="20" s="1"/>
  <c r="I42" i="19"/>
  <c r="J42" i="19" s="1"/>
  <c r="I42" i="17"/>
  <c r="I42" i="23"/>
  <c r="J42" i="23" s="1"/>
  <c r="I42" i="21"/>
  <c r="J42" i="21" s="1"/>
  <c r="I46" i="27"/>
  <c r="J46" i="27" s="1"/>
  <c r="I46" i="26"/>
  <c r="J46" i="26" s="1"/>
  <c r="I46" i="25"/>
  <c r="J46" i="25" s="1"/>
  <c r="I46" i="24"/>
  <c r="J46" i="24" s="1"/>
  <c r="I46" i="22"/>
  <c r="J46" i="22" s="1"/>
  <c r="I46" i="21"/>
  <c r="J46" i="21" s="1"/>
  <c r="I46" i="20"/>
  <c r="J46" i="20" s="1"/>
  <c r="I46" i="19"/>
  <c r="J46" i="19" s="1"/>
  <c r="I46" i="17"/>
  <c r="I46" i="23"/>
  <c r="J46" i="23" s="1"/>
  <c r="I46" i="18"/>
  <c r="J46" i="18" s="1"/>
  <c r="I50" i="27"/>
  <c r="J50" i="27" s="1"/>
  <c r="I50" i="26"/>
  <c r="J50" i="26" s="1"/>
  <c r="I50" i="24"/>
  <c r="J50" i="24" s="1"/>
  <c r="I50" i="22"/>
  <c r="J50" i="22" s="1"/>
  <c r="I50" i="21"/>
  <c r="J50" i="21" s="1"/>
  <c r="I50" i="20"/>
  <c r="J50" i="20" s="1"/>
  <c r="I50" i="19"/>
  <c r="J50" i="19" s="1"/>
  <c r="I50" i="17"/>
  <c r="I50" i="23"/>
  <c r="J50" i="23" s="1"/>
  <c r="I50" i="25"/>
  <c r="J50" i="25" s="1"/>
  <c r="I50" i="18"/>
  <c r="J50" i="18" s="1"/>
  <c r="I31" i="27"/>
  <c r="J31" i="27" s="1"/>
  <c r="I31" i="26"/>
  <c r="J31" i="26" s="1"/>
  <c r="I31" i="24"/>
  <c r="J31" i="24" s="1"/>
  <c r="I31" i="22"/>
  <c r="J31" i="22" s="1"/>
  <c r="I31" i="25"/>
  <c r="J31" i="25" s="1"/>
  <c r="I31" i="21"/>
  <c r="J31" i="21" s="1"/>
  <c r="I31" i="20"/>
  <c r="J31" i="20" s="1"/>
  <c r="I31" i="19"/>
  <c r="J31" i="19" s="1"/>
  <c r="I31" i="17"/>
  <c r="I31" i="18"/>
  <c r="J31" i="18" s="1"/>
  <c r="I31" i="23"/>
  <c r="J31" i="23" s="1"/>
  <c r="I35" i="27"/>
  <c r="J35" i="27" s="1"/>
  <c r="I35" i="25"/>
  <c r="J35" i="25" s="1"/>
  <c r="I35" i="26"/>
  <c r="J35" i="26" s="1"/>
  <c r="I35" i="24"/>
  <c r="J35" i="24" s="1"/>
  <c r="I35" i="22"/>
  <c r="J35" i="22" s="1"/>
  <c r="I35" i="21"/>
  <c r="J35" i="21" s="1"/>
  <c r="I35" i="18"/>
  <c r="J35" i="18" s="1"/>
  <c r="I35" i="20"/>
  <c r="J35" i="20" s="1"/>
  <c r="I35" i="19"/>
  <c r="J35" i="19" s="1"/>
  <c r="I35" i="17"/>
  <c r="I35" i="23"/>
  <c r="J35" i="23" s="1"/>
  <c r="I39" i="27"/>
  <c r="J39" i="27" s="1"/>
  <c r="I39" i="26"/>
  <c r="J39" i="26" s="1"/>
  <c r="I39" i="25"/>
  <c r="J39" i="25" s="1"/>
  <c r="I39" i="24"/>
  <c r="J39" i="24" s="1"/>
  <c r="I39" i="22"/>
  <c r="J39" i="22" s="1"/>
  <c r="I39" i="21"/>
  <c r="J39" i="21" s="1"/>
  <c r="I39" i="20"/>
  <c r="J39" i="20" s="1"/>
  <c r="I39" i="19"/>
  <c r="J39" i="19" s="1"/>
  <c r="I39" i="17"/>
  <c r="I39" i="23"/>
  <c r="J39" i="23" s="1"/>
  <c r="I39" i="18"/>
  <c r="J39" i="18" s="1"/>
  <c r="I43" i="27"/>
  <c r="J43" i="27" s="1"/>
  <c r="I43" i="26"/>
  <c r="J43" i="26" s="1"/>
  <c r="I43" i="24"/>
  <c r="J43" i="24" s="1"/>
  <c r="I43" i="22"/>
  <c r="J43" i="22" s="1"/>
  <c r="I43" i="20"/>
  <c r="J43" i="20" s="1"/>
  <c r="I43" i="19"/>
  <c r="J43" i="19" s="1"/>
  <c r="I43" i="17"/>
  <c r="I43" i="18"/>
  <c r="J43" i="18" s="1"/>
  <c r="I43" i="25"/>
  <c r="J43" i="25" s="1"/>
  <c r="I43" i="23"/>
  <c r="J43" i="23" s="1"/>
  <c r="I43" i="21"/>
  <c r="J43" i="21" s="1"/>
  <c r="I47" i="27"/>
  <c r="J47" i="27" s="1"/>
  <c r="I47" i="26"/>
  <c r="J47" i="26" s="1"/>
  <c r="I47" i="24"/>
  <c r="J47" i="24" s="1"/>
  <c r="I47" i="22"/>
  <c r="J47" i="22" s="1"/>
  <c r="I47" i="21"/>
  <c r="J47" i="21" s="1"/>
  <c r="I47" i="20"/>
  <c r="J47" i="20" s="1"/>
  <c r="I47" i="19"/>
  <c r="J47" i="19" s="1"/>
  <c r="I47" i="18"/>
  <c r="J47" i="18" s="1"/>
  <c r="I47" i="17"/>
  <c r="I47" i="25"/>
  <c r="J47" i="25" s="1"/>
  <c r="I47" i="23"/>
  <c r="J47" i="23" s="1"/>
  <c r="I51" i="27"/>
  <c r="J51" i="27" s="1"/>
  <c r="I51" i="25"/>
  <c r="J51" i="25" s="1"/>
  <c r="I51" i="26"/>
  <c r="J51" i="26" s="1"/>
  <c r="I51" i="24"/>
  <c r="J51" i="24" s="1"/>
  <c r="I51" i="22"/>
  <c r="J51" i="22" s="1"/>
  <c r="I51" i="21"/>
  <c r="J51" i="21" s="1"/>
  <c r="I51" i="18"/>
  <c r="J51" i="18" s="1"/>
  <c r="I51" i="20"/>
  <c r="J51" i="20" s="1"/>
  <c r="I51" i="19"/>
  <c r="J51" i="19" s="1"/>
  <c r="I51" i="17"/>
  <c r="I51" i="23"/>
  <c r="J51" i="23" s="1"/>
  <c r="M12" i="27"/>
  <c r="M7" i="27" s="1"/>
  <c r="N11" i="27"/>
  <c r="M10" i="27"/>
  <c r="M13" i="27" s="1"/>
  <c r="M6" i="27"/>
  <c r="M10" i="26"/>
  <c r="M13" i="26" s="1"/>
  <c r="M12" i="26"/>
  <c r="M7" i="26" s="1"/>
  <c r="M6" i="26"/>
  <c r="N11" i="26"/>
  <c r="M12" i="25"/>
  <c r="M7" i="25" s="1"/>
  <c r="M10" i="25"/>
  <c r="M13" i="25" s="1"/>
  <c r="M6" i="25"/>
  <c r="N11" i="25"/>
  <c r="M12" i="24"/>
  <c r="M7" i="24" s="1"/>
  <c r="M10" i="24"/>
  <c r="M13" i="24" s="1"/>
  <c r="M6" i="24"/>
  <c r="N11" i="24"/>
  <c r="M12" i="23"/>
  <c r="M7" i="23" s="1"/>
  <c r="M10" i="23"/>
  <c r="M13" i="23" s="1"/>
  <c r="M6" i="23"/>
  <c r="N11" i="23"/>
  <c r="M10" i="22"/>
  <c r="M13" i="22" s="1"/>
  <c r="M6" i="22"/>
  <c r="N11" i="22"/>
  <c r="M12" i="22"/>
  <c r="M7" i="22" s="1"/>
  <c r="N12" i="21"/>
  <c r="N7" i="21" s="1"/>
  <c r="N6" i="21"/>
  <c r="O11" i="21"/>
  <c r="N10" i="21"/>
  <c r="N13" i="21" s="1"/>
  <c r="M10" i="20"/>
  <c r="M13" i="20" s="1"/>
  <c r="M12" i="20"/>
  <c r="M7" i="20" s="1"/>
  <c r="M6" i="20"/>
  <c r="N11" i="20"/>
  <c r="M12" i="19"/>
  <c r="M7" i="19" s="1"/>
  <c r="N11" i="19"/>
  <c r="M10" i="19"/>
  <c r="M13" i="19" s="1"/>
  <c r="M6" i="19"/>
  <c r="M12" i="18"/>
  <c r="M7" i="18" s="1"/>
  <c r="N11" i="18"/>
  <c r="M6" i="18"/>
  <c r="M10" i="18"/>
  <c r="M13" i="18" s="1"/>
  <c r="O11" i="17"/>
  <c r="N10" i="17"/>
  <c r="N13" i="17" s="1"/>
  <c r="N12" i="17"/>
  <c r="N7" i="17" s="1"/>
  <c r="N6" i="17"/>
  <c r="AR11" i="7"/>
  <c r="AS11" i="7" s="1"/>
  <c r="J39" i="7"/>
  <c r="J44" i="7"/>
  <c r="J48" i="7"/>
  <c r="J35" i="7"/>
  <c r="J40" i="7"/>
  <c r="J51" i="7"/>
  <c r="J32" i="7"/>
  <c r="J31" i="7"/>
  <c r="J36" i="7"/>
  <c r="J47" i="7"/>
  <c r="J52" i="7"/>
  <c r="V31" i="12"/>
  <c r="V37" i="12"/>
  <c r="V23" i="12"/>
  <c r="V25" i="12"/>
  <c r="V27" i="12"/>
  <c r="V29" i="12"/>
  <c r="V33" i="12"/>
  <c r="V41" i="12"/>
  <c r="V35" i="12"/>
  <c r="V44" i="12"/>
  <c r="V21" i="12"/>
  <c r="V22" i="12"/>
  <c r="V24" i="12"/>
  <c r="V26" i="12"/>
  <c r="V28" i="12"/>
  <c r="V30" i="12"/>
  <c r="V39" i="12"/>
  <c r="J39" i="17" l="1"/>
  <c r="J46" i="17"/>
  <c r="J30" i="17"/>
  <c r="J33" i="17"/>
  <c r="J40" i="17"/>
  <c r="J49" i="17"/>
  <c r="J37" i="17"/>
  <c r="J51" i="17"/>
  <c r="J47" i="17"/>
  <c r="J35" i="17"/>
  <c r="J31" i="17"/>
  <c r="J50" i="17"/>
  <c r="J34" i="17"/>
  <c r="J52" i="17"/>
  <c r="J48" i="17"/>
  <c r="J44" i="17"/>
  <c r="J38" i="17"/>
  <c r="J53" i="17"/>
  <c r="J41" i="17"/>
  <c r="J43" i="17"/>
  <c r="J42" i="17"/>
  <c r="J29" i="17"/>
  <c r="J36" i="17"/>
  <c r="J32" i="17"/>
  <c r="J45" i="17"/>
  <c r="J38" i="7"/>
  <c r="J45" i="7"/>
  <c r="J37" i="7"/>
  <c r="J33" i="7"/>
  <c r="J29" i="7"/>
  <c r="J53" i="7"/>
  <c r="J49" i="7"/>
  <c r="J43" i="7"/>
  <c r="J41" i="7"/>
  <c r="J50" i="7"/>
  <c r="J46" i="7"/>
  <c r="J42" i="7"/>
  <c r="J34" i="7"/>
  <c r="J30" i="7"/>
  <c r="O11" i="27"/>
  <c r="N10" i="27"/>
  <c r="N13" i="27" s="1"/>
  <c r="N6" i="27"/>
  <c r="N12" i="27"/>
  <c r="N7" i="27" s="1"/>
  <c r="N12" i="26"/>
  <c r="N7" i="26" s="1"/>
  <c r="N6" i="26"/>
  <c r="N10" i="26"/>
  <c r="N13" i="26" s="1"/>
  <c r="O11" i="26"/>
  <c r="O11" i="25"/>
  <c r="N12" i="25"/>
  <c r="N7" i="25" s="1"/>
  <c r="N10" i="25"/>
  <c r="N13" i="25" s="1"/>
  <c r="N6" i="25"/>
  <c r="O11" i="24"/>
  <c r="N10" i="24"/>
  <c r="N13" i="24" s="1"/>
  <c r="N12" i="24"/>
  <c r="N7" i="24" s="1"/>
  <c r="N6" i="24"/>
  <c r="O11" i="23"/>
  <c r="N10" i="23"/>
  <c r="N13" i="23" s="1"/>
  <c r="N6" i="23"/>
  <c r="N12" i="23"/>
  <c r="N7" i="23" s="1"/>
  <c r="N12" i="22"/>
  <c r="N7" i="22" s="1"/>
  <c r="N6" i="22"/>
  <c r="O11" i="22"/>
  <c r="N10" i="22"/>
  <c r="N13" i="22" s="1"/>
  <c r="O12" i="21"/>
  <c r="O7" i="21" s="1"/>
  <c r="O6" i="21"/>
  <c r="P11" i="21"/>
  <c r="O10" i="21"/>
  <c r="O13" i="21" s="1"/>
  <c r="N12" i="20"/>
  <c r="N7" i="20" s="1"/>
  <c r="N6" i="20"/>
  <c r="O11" i="20"/>
  <c r="N10" i="20"/>
  <c r="N13" i="20" s="1"/>
  <c r="O11" i="19"/>
  <c r="N10" i="19"/>
  <c r="N13" i="19" s="1"/>
  <c r="N6" i="19"/>
  <c r="N12" i="19"/>
  <c r="N7" i="19" s="1"/>
  <c r="O11" i="18"/>
  <c r="N12" i="18"/>
  <c r="N7" i="18" s="1"/>
  <c r="N10" i="18"/>
  <c r="N13" i="18" s="1"/>
  <c r="N6" i="18"/>
  <c r="O10" i="17"/>
  <c r="O13" i="17" s="1"/>
  <c r="O6" i="17"/>
  <c r="P11" i="17"/>
  <c r="O12" i="17"/>
  <c r="O7" i="17" s="1"/>
  <c r="J8" i="16"/>
  <c r="AT11" i="7"/>
  <c r="E10" i="7" s="1"/>
  <c r="O10" i="27" l="1"/>
  <c r="O13" i="27" s="1"/>
  <c r="O12" i="27"/>
  <c r="O7" i="27" s="1"/>
  <c r="P11" i="27"/>
  <c r="O6" i="27"/>
  <c r="O12" i="26"/>
  <c r="O7" i="26" s="1"/>
  <c r="P11" i="26"/>
  <c r="O6" i="26"/>
  <c r="O10" i="26"/>
  <c r="O13" i="26" s="1"/>
  <c r="O10" i="25"/>
  <c r="O13" i="25" s="1"/>
  <c r="P11" i="25"/>
  <c r="O6" i="25"/>
  <c r="O12" i="25"/>
  <c r="O7" i="25" s="1"/>
  <c r="O10" i="24"/>
  <c r="O13" i="24" s="1"/>
  <c r="O12" i="24"/>
  <c r="O7" i="24" s="1"/>
  <c r="P11" i="24"/>
  <c r="O6" i="24"/>
  <c r="O10" i="23"/>
  <c r="O13" i="23" s="1"/>
  <c r="O12" i="23"/>
  <c r="O7" i="23" s="1"/>
  <c r="P11" i="23"/>
  <c r="O6" i="23"/>
  <c r="O12" i="22"/>
  <c r="O7" i="22" s="1"/>
  <c r="P11" i="22"/>
  <c r="O10" i="22"/>
  <c r="O13" i="22" s="1"/>
  <c r="O6" i="22"/>
  <c r="Q11" i="21"/>
  <c r="P12" i="21"/>
  <c r="P7" i="21" s="1"/>
  <c r="P10" i="21"/>
  <c r="P13" i="21" s="1"/>
  <c r="P6" i="21"/>
  <c r="O12" i="20"/>
  <c r="O7" i="20" s="1"/>
  <c r="P11" i="20"/>
  <c r="O10" i="20"/>
  <c r="O13" i="20" s="1"/>
  <c r="O6" i="20"/>
  <c r="O10" i="19"/>
  <c r="O13" i="19" s="1"/>
  <c r="O12" i="19"/>
  <c r="O7" i="19" s="1"/>
  <c r="P11" i="19"/>
  <c r="O6" i="19"/>
  <c r="O10" i="18"/>
  <c r="O13" i="18" s="1"/>
  <c r="P11" i="18"/>
  <c r="O6" i="18"/>
  <c r="O12" i="18"/>
  <c r="O7" i="18" s="1"/>
  <c r="P6" i="17"/>
  <c r="P12" i="17"/>
  <c r="P7" i="17" s="1"/>
  <c r="P10" i="17"/>
  <c r="P13" i="17" s="1"/>
  <c r="Q11" i="17"/>
  <c r="K17" i="15"/>
  <c r="E6" i="15"/>
  <c r="K25" i="15"/>
  <c r="K32" i="15"/>
  <c r="K19" i="15"/>
  <c r="AO14" i="15"/>
  <c r="H33" i="15" s="1"/>
  <c r="H29" i="15" s="1"/>
  <c r="I29" i="15" s="1"/>
  <c r="K30" i="15"/>
  <c r="K22" i="15"/>
  <c r="K24" i="15"/>
  <c r="K34" i="15"/>
  <c r="K27" i="15"/>
  <c r="K21" i="15"/>
  <c r="K29" i="15"/>
  <c r="K23" i="15"/>
  <c r="K16" i="15"/>
  <c r="K31" i="15"/>
  <c r="K28" i="15"/>
  <c r="K18" i="15"/>
  <c r="K33" i="15"/>
  <c r="K26" i="15"/>
  <c r="K20" i="15"/>
  <c r="K8" i="15"/>
  <c r="D3" i="7"/>
  <c r="H16" i="15" l="1"/>
  <c r="I16" i="15" s="1"/>
  <c r="Q11" i="27"/>
  <c r="P10" i="27"/>
  <c r="P13" i="27" s="1"/>
  <c r="P12" i="27"/>
  <c r="P7" i="27" s="1"/>
  <c r="P6" i="27"/>
  <c r="Q11" i="26"/>
  <c r="P10" i="26"/>
  <c r="P13" i="26" s="1"/>
  <c r="P6" i="26"/>
  <c r="P12" i="26"/>
  <c r="P7" i="26" s="1"/>
  <c r="P10" i="25"/>
  <c r="P13" i="25" s="1"/>
  <c r="P12" i="25"/>
  <c r="P7" i="25" s="1"/>
  <c r="Q11" i="25"/>
  <c r="P6" i="25"/>
  <c r="Q11" i="24"/>
  <c r="P12" i="24"/>
  <c r="P7" i="24" s="1"/>
  <c r="P6" i="24"/>
  <c r="P10" i="24"/>
  <c r="P13" i="24" s="1"/>
  <c r="Q11" i="23"/>
  <c r="P12" i="23"/>
  <c r="P7" i="23" s="1"/>
  <c r="P6" i="23"/>
  <c r="P10" i="23"/>
  <c r="P13" i="23" s="1"/>
  <c r="Q11" i="22"/>
  <c r="P10" i="22"/>
  <c r="P13" i="22" s="1"/>
  <c r="P12" i="22"/>
  <c r="P7" i="22" s="1"/>
  <c r="P6" i="22"/>
  <c r="Q10" i="21"/>
  <c r="Q13" i="21" s="1"/>
  <c r="R11" i="21"/>
  <c r="Q6" i="21"/>
  <c r="Q12" i="21"/>
  <c r="Q7" i="21" s="1"/>
  <c r="Q11" i="20"/>
  <c r="P10" i="20"/>
  <c r="P13" i="20" s="1"/>
  <c r="P6" i="20"/>
  <c r="P12" i="20"/>
  <c r="P7" i="20" s="1"/>
  <c r="P10" i="19"/>
  <c r="P13" i="19" s="1"/>
  <c r="P12" i="19"/>
  <c r="P7" i="19" s="1"/>
  <c r="Q11" i="19"/>
  <c r="P6" i="19"/>
  <c r="P10" i="18"/>
  <c r="P13" i="18" s="1"/>
  <c r="Q11" i="18"/>
  <c r="P12" i="18"/>
  <c r="P7" i="18" s="1"/>
  <c r="P6" i="18"/>
  <c r="Q12" i="17"/>
  <c r="Q7" i="17" s="1"/>
  <c r="R11" i="17"/>
  <c r="Q6" i="17"/>
  <c r="Q10" i="17"/>
  <c r="Q13" i="17" s="1"/>
  <c r="H31" i="15"/>
  <c r="I31" i="15" s="1"/>
  <c r="P31" i="15" s="1"/>
  <c r="H27" i="15"/>
  <c r="I27" i="15" s="1"/>
  <c r="P27" i="15" s="1"/>
  <c r="AL17" i="15"/>
  <c r="H28" i="15"/>
  <c r="R28" i="15" s="1"/>
  <c r="H17" i="15"/>
  <c r="I17" i="15" s="1"/>
  <c r="P17" i="15" s="1"/>
  <c r="R16" i="15"/>
  <c r="AL18" i="15"/>
  <c r="L19" i="15" s="1"/>
  <c r="L20" i="15" s="1"/>
  <c r="H22" i="15"/>
  <c r="J22" i="15" s="1"/>
  <c r="H30" i="15"/>
  <c r="J30" i="15" s="1"/>
  <c r="L14" i="15"/>
  <c r="L25" i="15" s="1"/>
  <c r="H34" i="15"/>
  <c r="J34" i="15" s="1"/>
  <c r="P16" i="15"/>
  <c r="J16" i="15"/>
  <c r="M16" i="15"/>
  <c r="Z16" i="15" s="1"/>
  <c r="R29" i="15"/>
  <c r="I33" i="15"/>
  <c r="M33" i="15" s="1"/>
  <c r="J29" i="15"/>
  <c r="R33" i="15"/>
  <c r="H32" i="15"/>
  <c r="I32" i="15" s="1"/>
  <c r="M32" i="15" s="1"/>
  <c r="J33" i="15"/>
  <c r="M29" i="15"/>
  <c r="P29" i="15"/>
  <c r="K13" i="7"/>
  <c r="L23" i="15" l="1"/>
  <c r="Q12" i="27"/>
  <c r="Q7" i="27" s="1"/>
  <c r="R11" i="27"/>
  <c r="Q6" i="27"/>
  <c r="Q10" i="27"/>
  <c r="Q13" i="27" s="1"/>
  <c r="Q10" i="26"/>
  <c r="Q13" i="26" s="1"/>
  <c r="Q12" i="26"/>
  <c r="Q7" i="26" s="1"/>
  <c r="R11" i="26"/>
  <c r="Q6" i="26"/>
  <c r="Q12" i="25"/>
  <c r="Q7" i="25" s="1"/>
  <c r="Q6" i="25"/>
  <c r="Q10" i="25"/>
  <c r="Q13" i="25" s="1"/>
  <c r="R11" i="25"/>
  <c r="Q12" i="24"/>
  <c r="Q7" i="24" s="1"/>
  <c r="Q10" i="24"/>
  <c r="Q13" i="24" s="1"/>
  <c r="Q6" i="24"/>
  <c r="R11" i="24"/>
  <c r="Q12" i="23"/>
  <c r="Q7" i="23" s="1"/>
  <c r="R11" i="23"/>
  <c r="Q6" i="23"/>
  <c r="Q10" i="23"/>
  <c r="Q13" i="23" s="1"/>
  <c r="Q10" i="22"/>
  <c r="Q13" i="22" s="1"/>
  <c r="Q6" i="22"/>
  <c r="Q12" i="22"/>
  <c r="Q7" i="22" s="1"/>
  <c r="R11" i="22"/>
  <c r="R6" i="21"/>
  <c r="R10" i="21"/>
  <c r="R13" i="21" s="1"/>
  <c r="R12" i="21"/>
  <c r="R7" i="21" s="1"/>
  <c r="S11" i="21"/>
  <c r="Q10" i="20"/>
  <c r="Q13" i="20" s="1"/>
  <c r="Q6" i="20"/>
  <c r="Q12" i="20"/>
  <c r="Q7" i="20" s="1"/>
  <c r="R11" i="20"/>
  <c r="Q12" i="19"/>
  <c r="Q7" i="19" s="1"/>
  <c r="R11" i="19"/>
  <c r="Q6" i="19"/>
  <c r="Q10" i="19"/>
  <c r="Q13" i="19" s="1"/>
  <c r="Q12" i="18"/>
  <c r="Q7" i="18" s="1"/>
  <c r="R11" i="18"/>
  <c r="Q6" i="18"/>
  <c r="Q10" i="18"/>
  <c r="Q13" i="18" s="1"/>
  <c r="S11" i="17"/>
  <c r="R10" i="17"/>
  <c r="R13" i="17" s="1"/>
  <c r="R12" i="17"/>
  <c r="R7" i="17" s="1"/>
  <c r="R6" i="17"/>
  <c r="M17" i="15"/>
  <c r="R31" i="15"/>
  <c r="M31" i="15"/>
  <c r="J31" i="15"/>
  <c r="Y16" i="15"/>
  <c r="L15" i="15"/>
  <c r="L21" i="15" s="1"/>
  <c r="R27" i="15"/>
  <c r="M27" i="15"/>
  <c r="J27" i="15"/>
  <c r="I22" i="15"/>
  <c r="P22" i="15" s="1"/>
  <c r="J17" i="15"/>
  <c r="R17" i="15"/>
  <c r="U16" i="15"/>
  <c r="S16" i="15"/>
  <c r="AD16" i="15"/>
  <c r="AA16" i="15"/>
  <c r="P33" i="15"/>
  <c r="I28" i="15"/>
  <c r="P28" i="15" s="1"/>
  <c r="J28" i="15"/>
  <c r="L18" i="15"/>
  <c r="T16" i="15"/>
  <c r="W16" i="15"/>
  <c r="R34" i="15"/>
  <c r="X16" i="15"/>
  <c r="R22" i="15"/>
  <c r="I34" i="15"/>
  <c r="P34" i="15" s="1"/>
  <c r="I30" i="15"/>
  <c r="R30" i="15"/>
  <c r="Y29" i="15"/>
  <c r="AC16" i="15"/>
  <c r="V16" i="15"/>
  <c r="AB16" i="15"/>
  <c r="U33" i="15"/>
  <c r="J32" i="15"/>
  <c r="R32" i="15"/>
  <c r="AA32" i="15" s="1"/>
  <c r="P32" i="15"/>
  <c r="W29" i="15"/>
  <c r="T29" i="15"/>
  <c r="AB29" i="15"/>
  <c r="S33" i="15"/>
  <c r="AC29" i="15"/>
  <c r="AD29" i="15"/>
  <c r="AB33" i="15"/>
  <c r="W33" i="15"/>
  <c r="X29" i="15"/>
  <c r="X33" i="15"/>
  <c r="AD33" i="15"/>
  <c r="AC33" i="15"/>
  <c r="S29" i="15"/>
  <c r="V29" i="15"/>
  <c r="AA29" i="15"/>
  <c r="Z33" i="15"/>
  <c r="AA33" i="15"/>
  <c r="T33" i="15"/>
  <c r="V33" i="15"/>
  <c r="Y33" i="15"/>
  <c r="Z29" i="15"/>
  <c r="U29" i="15"/>
  <c r="B11" i="8"/>
  <c r="B12" i="8" s="1"/>
  <c r="B13" i="8" s="1"/>
  <c r="B14" i="8" s="1"/>
  <c r="B15" i="8" s="1"/>
  <c r="B16" i="8" s="1"/>
  <c r="B17" i="8" s="1"/>
  <c r="S31" i="15" l="1"/>
  <c r="V31" i="15"/>
  <c r="U31" i="15"/>
  <c r="AB31" i="15"/>
  <c r="S11" i="27"/>
  <c r="R12" i="27"/>
  <c r="R7" i="27" s="1"/>
  <c r="R6" i="27"/>
  <c r="R10" i="27"/>
  <c r="R13" i="27" s="1"/>
  <c r="R6" i="26"/>
  <c r="R12" i="26"/>
  <c r="R7" i="26" s="1"/>
  <c r="S11" i="26"/>
  <c r="R10" i="26"/>
  <c r="R13" i="26" s="1"/>
  <c r="S11" i="25"/>
  <c r="R10" i="25"/>
  <c r="R13" i="25" s="1"/>
  <c r="R12" i="25"/>
  <c r="R7" i="25" s="1"/>
  <c r="R6" i="25"/>
  <c r="S11" i="24"/>
  <c r="R12" i="24"/>
  <c r="R7" i="24" s="1"/>
  <c r="R10" i="24"/>
  <c r="R13" i="24" s="1"/>
  <c r="R6" i="24"/>
  <c r="S11" i="23"/>
  <c r="R12" i="23"/>
  <c r="R7" i="23" s="1"/>
  <c r="R6" i="23"/>
  <c r="R10" i="23"/>
  <c r="R13" i="23" s="1"/>
  <c r="R6" i="22"/>
  <c r="S11" i="22"/>
  <c r="R12" i="22"/>
  <c r="R7" i="22" s="1"/>
  <c r="R10" i="22"/>
  <c r="R13" i="22" s="1"/>
  <c r="S12" i="21"/>
  <c r="S7" i="21" s="1"/>
  <c r="T11" i="21"/>
  <c r="S6" i="21"/>
  <c r="S10" i="21"/>
  <c r="S13" i="21" s="1"/>
  <c r="R6" i="20"/>
  <c r="R12" i="20"/>
  <c r="R7" i="20" s="1"/>
  <c r="S11" i="20"/>
  <c r="R10" i="20"/>
  <c r="R13" i="20" s="1"/>
  <c r="S11" i="19"/>
  <c r="R12" i="19"/>
  <c r="R7" i="19" s="1"/>
  <c r="R6" i="19"/>
  <c r="R10" i="19"/>
  <c r="R13" i="19" s="1"/>
  <c r="S11" i="18"/>
  <c r="R6" i="18"/>
  <c r="R10" i="18"/>
  <c r="R13" i="18" s="1"/>
  <c r="R12" i="18"/>
  <c r="R7" i="18" s="1"/>
  <c r="S10" i="17"/>
  <c r="S13" i="17" s="1"/>
  <c r="S6" i="17"/>
  <c r="T11" i="17"/>
  <c r="S12" i="17"/>
  <c r="S7" i="17" s="1"/>
  <c r="Z31" i="15"/>
  <c r="AA31" i="15"/>
  <c r="AD31" i="15"/>
  <c r="AC31" i="15"/>
  <c r="W17" i="15"/>
  <c r="T27" i="15"/>
  <c r="X31" i="15"/>
  <c r="Y31" i="15"/>
  <c r="W31" i="15"/>
  <c r="T31" i="15"/>
  <c r="Y17" i="15"/>
  <c r="AA17" i="15"/>
  <c r="AC17" i="15"/>
  <c r="AA27" i="15"/>
  <c r="AB27" i="15"/>
  <c r="AD27" i="15"/>
  <c r="V27" i="15"/>
  <c r="Z27" i="15"/>
  <c r="X27" i="15"/>
  <c r="L26" i="15"/>
  <c r="L33" i="15" s="1"/>
  <c r="L34" i="15" s="1"/>
  <c r="AL16" i="15" s="1"/>
  <c r="AB17" i="15"/>
  <c r="U17" i="15"/>
  <c r="W27" i="15"/>
  <c r="S27" i="15"/>
  <c r="U27" i="15"/>
  <c r="S17" i="15"/>
  <c r="Y27" i="15"/>
  <c r="AC27" i="15"/>
  <c r="M28" i="15"/>
  <c r="Z28" i="15" s="1"/>
  <c r="M22" i="15"/>
  <c r="Y22" i="15" s="1"/>
  <c r="M34" i="15"/>
  <c r="AA34" i="15" s="1"/>
  <c r="AD17" i="15"/>
  <c r="V17" i="15"/>
  <c r="X17" i="15"/>
  <c r="Z17" i="15"/>
  <c r="T17" i="15"/>
  <c r="Y32" i="15"/>
  <c r="P30" i="15"/>
  <c r="M30" i="15"/>
  <c r="AD32" i="15"/>
  <c r="AB32" i="15"/>
  <c r="AC32" i="15"/>
  <c r="W32" i="15"/>
  <c r="T32" i="15"/>
  <c r="U32" i="15"/>
  <c r="S32" i="15"/>
  <c r="Z32" i="15"/>
  <c r="X32" i="15"/>
  <c r="V32" i="15"/>
  <c r="K11" i="7"/>
  <c r="S10" i="27" l="1"/>
  <c r="S13" i="27" s="1"/>
  <c r="S12" i="27"/>
  <c r="S7" i="27" s="1"/>
  <c r="T11" i="27"/>
  <c r="S6" i="27"/>
  <c r="S12" i="26"/>
  <c r="S7" i="26" s="1"/>
  <c r="S6" i="26"/>
  <c r="T11" i="26"/>
  <c r="S10" i="26"/>
  <c r="S13" i="26" s="1"/>
  <c r="S10" i="25"/>
  <c r="S13" i="25" s="1"/>
  <c r="S12" i="25"/>
  <c r="S7" i="25" s="1"/>
  <c r="S6" i="25"/>
  <c r="T11" i="25"/>
  <c r="S10" i="24"/>
  <c r="S13" i="24" s="1"/>
  <c r="S12" i="24"/>
  <c r="S7" i="24" s="1"/>
  <c r="T11" i="24"/>
  <c r="S6" i="24"/>
  <c r="S10" i="23"/>
  <c r="S13" i="23" s="1"/>
  <c r="S12" i="23"/>
  <c r="S7" i="23" s="1"/>
  <c r="T11" i="23"/>
  <c r="S6" i="23"/>
  <c r="S12" i="22"/>
  <c r="S7" i="22" s="1"/>
  <c r="S6" i="22"/>
  <c r="T11" i="22"/>
  <c r="S10" i="22"/>
  <c r="S13" i="22" s="1"/>
  <c r="U11" i="21"/>
  <c r="T6" i="21"/>
  <c r="T12" i="21"/>
  <c r="T7" i="21" s="1"/>
  <c r="T10" i="21"/>
  <c r="T13" i="21" s="1"/>
  <c r="S12" i="20"/>
  <c r="S7" i="20" s="1"/>
  <c r="S6" i="20"/>
  <c r="T11" i="20"/>
  <c r="S10" i="20"/>
  <c r="S13" i="20" s="1"/>
  <c r="S10" i="19"/>
  <c r="S13" i="19" s="1"/>
  <c r="S12" i="19"/>
  <c r="S7" i="19" s="1"/>
  <c r="S6" i="19"/>
  <c r="T11" i="19"/>
  <c r="S10" i="18"/>
  <c r="S13" i="18" s="1"/>
  <c r="S12" i="18"/>
  <c r="S7" i="18" s="1"/>
  <c r="S6" i="18"/>
  <c r="T11" i="18"/>
  <c r="T6" i="17"/>
  <c r="T12" i="17"/>
  <c r="T7" i="17" s="1"/>
  <c r="T10" i="17"/>
  <c r="T13" i="17" s="1"/>
  <c r="U11" i="17"/>
  <c r="L16" i="15"/>
  <c r="L28" i="15" s="1"/>
  <c r="H20" i="15" s="1"/>
  <c r="H25" i="15" s="1"/>
  <c r="Z34" i="15"/>
  <c r="S34" i="15"/>
  <c r="Y34" i="15"/>
  <c r="AC34" i="15"/>
  <c r="T34" i="15"/>
  <c r="U34" i="15"/>
  <c r="X34" i="15"/>
  <c r="V34" i="15"/>
  <c r="V28" i="15"/>
  <c r="Y28" i="15"/>
  <c r="X28" i="15"/>
  <c r="AD28" i="15"/>
  <c r="AA28" i="15"/>
  <c r="W28" i="15"/>
  <c r="AC28" i="15"/>
  <c r="U28" i="15"/>
  <c r="S28" i="15"/>
  <c r="AB28" i="15"/>
  <c r="T28" i="15"/>
  <c r="AB22" i="15"/>
  <c r="AC22" i="15"/>
  <c r="W22" i="15"/>
  <c r="AD22" i="15"/>
  <c r="T22" i="15"/>
  <c r="V22" i="15"/>
  <c r="U22" i="15"/>
  <c r="AD34" i="15"/>
  <c r="AB34" i="15"/>
  <c r="W34" i="15"/>
  <c r="Z22" i="15"/>
  <c r="X22" i="15"/>
  <c r="S22" i="15"/>
  <c r="AA22" i="15"/>
  <c r="AC30" i="15"/>
  <c r="AB30" i="15"/>
  <c r="W30" i="15"/>
  <c r="AA30" i="15"/>
  <c r="X30" i="15"/>
  <c r="Y30" i="15"/>
  <c r="V30" i="15"/>
  <c r="U30" i="15"/>
  <c r="T30" i="15"/>
  <c r="S30" i="15"/>
  <c r="AD30" i="15"/>
  <c r="Z30" i="15"/>
  <c r="K12" i="7"/>
  <c r="K7" i="7" s="1"/>
  <c r="L11" i="7"/>
  <c r="L12" i="7" s="1"/>
  <c r="L7" i="7" s="1"/>
  <c r="H21" i="15" l="1"/>
  <c r="U11" i="27"/>
  <c r="T10" i="27"/>
  <c r="T13" i="27" s="1"/>
  <c r="T12" i="27"/>
  <c r="T7" i="27" s="1"/>
  <c r="T6" i="27"/>
  <c r="U11" i="26"/>
  <c r="T12" i="26"/>
  <c r="T7" i="26" s="1"/>
  <c r="T10" i="26"/>
  <c r="T13" i="26" s="1"/>
  <c r="T6" i="26"/>
  <c r="U11" i="25"/>
  <c r="T12" i="25"/>
  <c r="T7" i="25" s="1"/>
  <c r="T10" i="25"/>
  <c r="T13" i="25" s="1"/>
  <c r="T6" i="25"/>
  <c r="U11" i="24"/>
  <c r="T10" i="24"/>
  <c r="T13" i="24" s="1"/>
  <c r="T6" i="24"/>
  <c r="T12" i="24"/>
  <c r="T7" i="24" s="1"/>
  <c r="U11" i="23"/>
  <c r="T10" i="23"/>
  <c r="T13" i="23" s="1"/>
  <c r="T6" i="23"/>
  <c r="T12" i="23"/>
  <c r="T7" i="23" s="1"/>
  <c r="U11" i="22"/>
  <c r="T12" i="22"/>
  <c r="T7" i="22" s="1"/>
  <c r="T10" i="22"/>
  <c r="T13" i="22" s="1"/>
  <c r="T6" i="22"/>
  <c r="U10" i="21"/>
  <c r="U13" i="21" s="1"/>
  <c r="U12" i="21"/>
  <c r="U7" i="21" s="1"/>
  <c r="V11" i="21"/>
  <c r="U6" i="21"/>
  <c r="U11" i="20"/>
  <c r="T12" i="20"/>
  <c r="T7" i="20" s="1"/>
  <c r="T10" i="20"/>
  <c r="T13" i="20" s="1"/>
  <c r="T6" i="20"/>
  <c r="U11" i="19"/>
  <c r="T10" i="19"/>
  <c r="T13" i="19" s="1"/>
  <c r="T12" i="19"/>
  <c r="T7" i="19" s="1"/>
  <c r="T6" i="19"/>
  <c r="U11" i="18"/>
  <c r="T10" i="18"/>
  <c r="T13" i="18" s="1"/>
  <c r="T12" i="18"/>
  <c r="T7" i="18" s="1"/>
  <c r="T6" i="18"/>
  <c r="U12" i="17"/>
  <c r="U7" i="17" s="1"/>
  <c r="V11" i="17"/>
  <c r="U6" i="17"/>
  <c r="U10" i="17"/>
  <c r="U13" i="17" s="1"/>
  <c r="J20" i="15"/>
  <c r="H19" i="15"/>
  <c r="R19" i="15" s="1"/>
  <c r="I20" i="15"/>
  <c r="P20" i="15" s="1"/>
  <c r="H18" i="15"/>
  <c r="R18" i="15" s="1"/>
  <c r="H23" i="15"/>
  <c r="J23" i="15" s="1"/>
  <c r="R20" i="15"/>
  <c r="H26" i="15"/>
  <c r="J26" i="15" s="1"/>
  <c r="J21" i="15"/>
  <c r="I21" i="15"/>
  <c r="R21" i="15"/>
  <c r="I18" i="15"/>
  <c r="R25" i="15"/>
  <c r="I25" i="15"/>
  <c r="H24" i="15"/>
  <c r="J25" i="15"/>
  <c r="L6" i="7"/>
  <c r="M11" i="7"/>
  <c r="M12" i="7" s="1"/>
  <c r="M7" i="7" s="1"/>
  <c r="L10" i="7"/>
  <c r="L13" i="7" s="1"/>
  <c r="I26" i="15" l="1"/>
  <c r="M20" i="15"/>
  <c r="J19" i="15"/>
  <c r="I19" i="15"/>
  <c r="U12" i="27"/>
  <c r="U7" i="27" s="1"/>
  <c r="U10" i="27"/>
  <c r="U13" i="27" s="1"/>
  <c r="U6" i="27"/>
  <c r="V11" i="27"/>
  <c r="U10" i="26"/>
  <c r="U13" i="26" s="1"/>
  <c r="V11" i="26"/>
  <c r="U6" i="26"/>
  <c r="U12" i="26"/>
  <c r="U7" i="26" s="1"/>
  <c r="U12" i="25"/>
  <c r="U7" i="25" s="1"/>
  <c r="U10" i="25"/>
  <c r="U13" i="25" s="1"/>
  <c r="U6" i="25"/>
  <c r="V11" i="25"/>
  <c r="U12" i="24"/>
  <c r="U7" i="24" s="1"/>
  <c r="U10" i="24"/>
  <c r="U13" i="24" s="1"/>
  <c r="U6" i="24"/>
  <c r="V11" i="24"/>
  <c r="U12" i="23"/>
  <c r="U7" i="23" s="1"/>
  <c r="U6" i="23"/>
  <c r="V11" i="23"/>
  <c r="U10" i="23"/>
  <c r="U13" i="23" s="1"/>
  <c r="U10" i="22"/>
  <c r="U13" i="22" s="1"/>
  <c r="V11" i="22"/>
  <c r="U6" i="22"/>
  <c r="U12" i="22"/>
  <c r="U7" i="22" s="1"/>
  <c r="V6" i="21"/>
  <c r="W11" i="21"/>
  <c r="V10" i="21"/>
  <c r="V13" i="21" s="1"/>
  <c r="V12" i="21"/>
  <c r="V7" i="21" s="1"/>
  <c r="U10" i="20"/>
  <c r="U13" i="20" s="1"/>
  <c r="V11" i="20"/>
  <c r="U6" i="20"/>
  <c r="U12" i="20"/>
  <c r="U7" i="20" s="1"/>
  <c r="U12" i="19"/>
  <c r="U7" i="19" s="1"/>
  <c r="U10" i="19"/>
  <c r="U13" i="19" s="1"/>
  <c r="U6" i="19"/>
  <c r="V11" i="19"/>
  <c r="U12" i="18"/>
  <c r="U7" i="18" s="1"/>
  <c r="U10" i="18"/>
  <c r="U13" i="18" s="1"/>
  <c r="U6" i="18"/>
  <c r="V11" i="18"/>
  <c r="W11" i="17"/>
  <c r="V10" i="17"/>
  <c r="V13" i="17" s="1"/>
  <c r="V12" i="17"/>
  <c r="V7" i="17" s="1"/>
  <c r="V6" i="17"/>
  <c r="R26" i="15"/>
  <c r="J18" i="15"/>
  <c r="Y20" i="15"/>
  <c r="I23" i="15"/>
  <c r="R23" i="15"/>
  <c r="AA20" i="15"/>
  <c r="Z20" i="15"/>
  <c r="T20" i="15"/>
  <c r="M26" i="15"/>
  <c r="AD26" i="15" s="1"/>
  <c r="P26" i="15"/>
  <c r="M25" i="15"/>
  <c r="AA25" i="15" s="1"/>
  <c r="P25" i="15"/>
  <c r="AD20" i="15"/>
  <c r="V20" i="15"/>
  <c r="AB20" i="15"/>
  <c r="M19" i="15"/>
  <c r="AB19" i="15" s="1"/>
  <c r="P19" i="15"/>
  <c r="J24" i="15"/>
  <c r="I24" i="15"/>
  <c r="R24" i="15"/>
  <c r="W20" i="15"/>
  <c r="S20" i="15"/>
  <c r="AC20" i="15"/>
  <c r="P23" i="15"/>
  <c r="M23" i="15"/>
  <c r="AA23" i="15" s="1"/>
  <c r="M21" i="15"/>
  <c r="AD21" i="15" s="1"/>
  <c r="P21" i="15"/>
  <c r="X20" i="15"/>
  <c r="U20" i="15"/>
  <c r="P18" i="15"/>
  <c r="M18" i="15"/>
  <c r="Y18" i="15" s="1"/>
  <c r="M6" i="7"/>
  <c r="M10" i="7"/>
  <c r="M13" i="7" s="1"/>
  <c r="N11" i="7"/>
  <c r="N12" i="7" s="1"/>
  <c r="N7" i="7" s="1"/>
  <c r="W11" i="27" l="1"/>
  <c r="V6" i="27"/>
  <c r="V10" i="27"/>
  <c r="V13" i="27" s="1"/>
  <c r="V12" i="27"/>
  <c r="V7" i="27" s="1"/>
  <c r="V6" i="26"/>
  <c r="V10" i="26"/>
  <c r="V13" i="26" s="1"/>
  <c r="W11" i="26"/>
  <c r="V12" i="26"/>
  <c r="V7" i="26" s="1"/>
  <c r="W11" i="25"/>
  <c r="V12" i="25"/>
  <c r="V7" i="25" s="1"/>
  <c r="V10" i="25"/>
  <c r="V13" i="25" s="1"/>
  <c r="V6" i="25"/>
  <c r="W11" i="24"/>
  <c r="V10" i="24"/>
  <c r="V13" i="24" s="1"/>
  <c r="V6" i="24"/>
  <c r="V12" i="24"/>
  <c r="V7" i="24" s="1"/>
  <c r="W11" i="23"/>
  <c r="V6" i="23"/>
  <c r="V12" i="23"/>
  <c r="V7" i="23" s="1"/>
  <c r="V10" i="23"/>
  <c r="V13" i="23" s="1"/>
  <c r="V6" i="22"/>
  <c r="V10" i="22"/>
  <c r="V13" i="22" s="1"/>
  <c r="V12" i="22"/>
  <c r="V7" i="22" s="1"/>
  <c r="W11" i="22"/>
  <c r="W12" i="21"/>
  <c r="W7" i="21" s="1"/>
  <c r="W10" i="21"/>
  <c r="W13" i="21" s="1"/>
  <c r="W6" i="21"/>
  <c r="X11" i="21"/>
  <c r="V6" i="20"/>
  <c r="V10" i="20"/>
  <c r="V13" i="20" s="1"/>
  <c r="V12" i="20"/>
  <c r="V7" i="20" s="1"/>
  <c r="W11" i="20"/>
  <c r="W11" i="19"/>
  <c r="V6" i="19"/>
  <c r="V12" i="19"/>
  <c r="V7" i="19" s="1"/>
  <c r="V10" i="19"/>
  <c r="V13" i="19" s="1"/>
  <c r="W11" i="18"/>
  <c r="V12" i="18"/>
  <c r="V7" i="18" s="1"/>
  <c r="V6" i="18"/>
  <c r="V10" i="18"/>
  <c r="V13" i="18" s="1"/>
  <c r="W10" i="17"/>
  <c r="W13" i="17" s="1"/>
  <c r="W6" i="17"/>
  <c r="X11" i="17"/>
  <c r="W12" i="17"/>
  <c r="W7" i="17" s="1"/>
  <c r="AB25" i="15"/>
  <c r="W25" i="15"/>
  <c r="AD25" i="15"/>
  <c r="T25" i="15"/>
  <c r="T26" i="15"/>
  <c r="V26" i="15"/>
  <c r="S26" i="15"/>
  <c r="S25" i="15"/>
  <c r="V25" i="15"/>
  <c r="Z25" i="15"/>
  <c r="X25" i="15"/>
  <c r="Y26" i="15"/>
  <c r="X26" i="15"/>
  <c r="Z26" i="15"/>
  <c r="AB26" i="15"/>
  <c r="AC26" i="15"/>
  <c r="AA26" i="15"/>
  <c r="T18" i="15"/>
  <c r="U26" i="15"/>
  <c r="W26" i="15"/>
  <c r="AC25" i="15"/>
  <c r="Y25" i="15"/>
  <c r="U25" i="15"/>
  <c r="Z18" i="15"/>
  <c r="Y21" i="15"/>
  <c r="W23" i="15"/>
  <c r="AC23" i="15"/>
  <c r="Y23" i="15"/>
  <c r="AD23" i="15"/>
  <c r="X23" i="15"/>
  <c r="AB18" i="15"/>
  <c r="W21" i="15"/>
  <c r="T23" i="15"/>
  <c r="V23" i="15"/>
  <c r="U23" i="15"/>
  <c r="AB23" i="15"/>
  <c r="S23" i="15"/>
  <c r="Z23" i="15"/>
  <c r="X21" i="15"/>
  <c r="Z19" i="15"/>
  <c r="AC19" i="15"/>
  <c r="T19" i="15"/>
  <c r="AA18" i="15"/>
  <c r="S18" i="15"/>
  <c r="T21" i="15"/>
  <c r="Z21" i="15"/>
  <c r="AB21" i="15"/>
  <c r="AD19" i="15"/>
  <c r="Y19" i="15"/>
  <c r="W19" i="15"/>
  <c r="AC18" i="15"/>
  <c r="X18" i="15"/>
  <c r="W18" i="15"/>
  <c r="M24" i="15"/>
  <c r="AA24" i="15" s="1"/>
  <c r="P24" i="15"/>
  <c r="AA21" i="15"/>
  <c r="V21" i="15"/>
  <c r="AC21" i="15"/>
  <c r="U19" i="15"/>
  <c r="AA19" i="15"/>
  <c r="V19" i="15"/>
  <c r="X19" i="15"/>
  <c r="S19" i="15"/>
  <c r="V18" i="15"/>
  <c r="AD18" i="15"/>
  <c r="U18" i="15"/>
  <c r="U21" i="15"/>
  <c r="S21" i="15"/>
  <c r="N6" i="7"/>
  <c r="O11" i="7"/>
  <c r="O12" i="7" s="1"/>
  <c r="O7" i="7" s="1"/>
  <c r="N10" i="7"/>
  <c r="N13" i="7" s="1"/>
  <c r="W10" i="27" l="1"/>
  <c r="W13" i="27" s="1"/>
  <c r="W12" i="27"/>
  <c r="W7" i="27" s="1"/>
  <c r="W6" i="27"/>
  <c r="X11" i="27"/>
  <c r="W12" i="26"/>
  <c r="W7" i="26" s="1"/>
  <c r="W10" i="26"/>
  <c r="W13" i="26" s="1"/>
  <c r="W6" i="26"/>
  <c r="X11" i="26"/>
  <c r="W10" i="25"/>
  <c r="W13" i="25" s="1"/>
  <c r="W6" i="25"/>
  <c r="X11" i="25"/>
  <c r="W12" i="25"/>
  <c r="W7" i="25" s="1"/>
  <c r="W10" i="24"/>
  <c r="W13" i="24" s="1"/>
  <c r="W12" i="24"/>
  <c r="W7" i="24" s="1"/>
  <c r="X11" i="24"/>
  <c r="W6" i="24"/>
  <c r="W10" i="23"/>
  <c r="W13" i="23" s="1"/>
  <c r="W12" i="23"/>
  <c r="W7" i="23" s="1"/>
  <c r="X11" i="23"/>
  <c r="W6" i="23"/>
  <c r="W12" i="22"/>
  <c r="W7" i="22" s="1"/>
  <c r="W6" i="22"/>
  <c r="X11" i="22"/>
  <c r="W10" i="22"/>
  <c r="W13" i="22" s="1"/>
  <c r="Y11" i="21"/>
  <c r="X12" i="21"/>
  <c r="X7" i="21" s="1"/>
  <c r="X6" i="21"/>
  <c r="X10" i="21"/>
  <c r="X13" i="21" s="1"/>
  <c r="W12" i="20"/>
  <c r="W7" i="20" s="1"/>
  <c r="W6" i="20"/>
  <c r="X11" i="20"/>
  <c r="W10" i="20"/>
  <c r="W13" i="20" s="1"/>
  <c r="W10" i="19"/>
  <c r="W13" i="19" s="1"/>
  <c r="W12" i="19"/>
  <c r="W7" i="19" s="1"/>
  <c r="W6" i="19"/>
  <c r="X11" i="19"/>
  <c r="W10" i="18"/>
  <c r="W13" i="18" s="1"/>
  <c r="W6" i="18"/>
  <c r="W12" i="18"/>
  <c r="W7" i="18" s="1"/>
  <c r="X11" i="18"/>
  <c r="X6" i="17"/>
  <c r="X12" i="17"/>
  <c r="X7" i="17" s="1"/>
  <c r="X10" i="17"/>
  <c r="X13" i="17" s="1"/>
  <c r="Y11" i="17"/>
  <c r="W24" i="15"/>
  <c r="T24" i="15"/>
  <c r="X24" i="15"/>
  <c r="Z24" i="15"/>
  <c r="AB24" i="15"/>
  <c r="AC24" i="15"/>
  <c r="Y24" i="15"/>
  <c r="S24" i="15"/>
  <c r="AD24" i="15"/>
  <c r="V24" i="15"/>
  <c r="U24" i="15"/>
  <c r="O6" i="7"/>
  <c r="P11" i="7"/>
  <c r="P12" i="7" s="1"/>
  <c r="P7" i="7" s="1"/>
  <c r="O10" i="7"/>
  <c r="O13" i="7" s="1"/>
  <c r="X6" i="27" l="1"/>
  <c r="Y11" i="27"/>
  <c r="X12" i="27"/>
  <c r="X7" i="27" s="1"/>
  <c r="X10" i="27"/>
  <c r="X13" i="27" s="1"/>
  <c r="Y11" i="26"/>
  <c r="X6" i="26"/>
  <c r="X12" i="26"/>
  <c r="X7" i="26" s="1"/>
  <c r="X10" i="26"/>
  <c r="X13" i="26" s="1"/>
  <c r="X6" i="25"/>
  <c r="X12" i="25"/>
  <c r="X7" i="25" s="1"/>
  <c r="X10" i="25"/>
  <c r="X13" i="25" s="1"/>
  <c r="Y11" i="25"/>
  <c r="X6" i="24"/>
  <c r="Y11" i="24"/>
  <c r="X12" i="24"/>
  <c r="X7" i="24" s="1"/>
  <c r="X10" i="24"/>
  <c r="X13" i="24" s="1"/>
  <c r="X6" i="23"/>
  <c r="Y11" i="23"/>
  <c r="X12" i="23"/>
  <c r="X7" i="23" s="1"/>
  <c r="X10" i="23"/>
  <c r="X13" i="23" s="1"/>
  <c r="Y11" i="22"/>
  <c r="X6" i="22"/>
  <c r="X10" i="22"/>
  <c r="X13" i="22" s="1"/>
  <c r="X12" i="22"/>
  <c r="X7" i="22" s="1"/>
  <c r="Y10" i="21"/>
  <c r="Y13" i="21" s="1"/>
  <c r="Y6" i="21"/>
  <c r="Z11" i="21"/>
  <c r="Y12" i="21"/>
  <c r="Y7" i="21" s="1"/>
  <c r="Y11" i="20"/>
  <c r="X6" i="20"/>
  <c r="X12" i="20"/>
  <c r="X7" i="20" s="1"/>
  <c r="X10" i="20"/>
  <c r="X13" i="20" s="1"/>
  <c r="X6" i="19"/>
  <c r="X12" i="19"/>
  <c r="X7" i="19" s="1"/>
  <c r="Y11" i="19"/>
  <c r="X10" i="19"/>
  <c r="X13" i="19" s="1"/>
  <c r="X6" i="18"/>
  <c r="X12" i="18"/>
  <c r="X7" i="18" s="1"/>
  <c r="Y11" i="18"/>
  <c r="X10" i="18"/>
  <c r="X13" i="18" s="1"/>
  <c r="Y12" i="17"/>
  <c r="Y7" i="17" s="1"/>
  <c r="Z11" i="17"/>
  <c r="Y6" i="17"/>
  <c r="Y10" i="17"/>
  <c r="Y13" i="17" s="1"/>
  <c r="P6" i="7"/>
  <c r="Q11" i="7"/>
  <c r="Q12" i="7" s="1"/>
  <c r="Q7" i="7" s="1"/>
  <c r="P10" i="7"/>
  <c r="P13" i="7" s="1"/>
  <c r="Y12" i="27" l="1"/>
  <c r="Y7" i="27" s="1"/>
  <c r="Y10" i="27"/>
  <c r="Y13" i="27" s="1"/>
  <c r="Z11" i="27"/>
  <c r="Y6" i="27"/>
  <c r="Y10" i="26"/>
  <c r="Y13" i="26" s="1"/>
  <c r="Y12" i="26"/>
  <c r="Y7" i="26" s="1"/>
  <c r="Z11" i="26"/>
  <c r="Y6" i="26"/>
  <c r="Y12" i="25"/>
  <c r="Y7" i="25" s="1"/>
  <c r="Z11" i="25"/>
  <c r="Y6" i="25"/>
  <c r="Y10" i="25"/>
  <c r="Y13" i="25" s="1"/>
  <c r="Y12" i="24"/>
  <c r="Y7" i="24" s="1"/>
  <c r="Y10" i="24"/>
  <c r="Y13" i="24" s="1"/>
  <c r="Z11" i="24"/>
  <c r="Y6" i="24"/>
  <c r="Y12" i="23"/>
  <c r="Y7" i="23" s="1"/>
  <c r="Y10" i="23"/>
  <c r="Y13" i="23" s="1"/>
  <c r="Z11" i="23"/>
  <c r="Y6" i="23"/>
  <c r="Y10" i="22"/>
  <c r="Y13" i="22" s="1"/>
  <c r="Y12" i="22"/>
  <c r="Y7" i="22" s="1"/>
  <c r="Z11" i="22"/>
  <c r="Y6" i="22"/>
  <c r="Z6" i="21"/>
  <c r="Z12" i="21"/>
  <c r="Z7" i="21" s="1"/>
  <c r="AA11" i="21"/>
  <c r="Z10" i="21"/>
  <c r="Z13" i="21" s="1"/>
  <c r="Y10" i="20"/>
  <c r="Y13" i="20" s="1"/>
  <c r="Y12" i="20"/>
  <c r="Y7" i="20" s="1"/>
  <c r="Z11" i="20"/>
  <c r="Y6" i="20"/>
  <c r="Y12" i="19"/>
  <c r="Y7" i="19" s="1"/>
  <c r="Z11" i="19"/>
  <c r="Y10" i="19"/>
  <c r="Y13" i="19" s="1"/>
  <c r="Y6" i="19"/>
  <c r="Y12" i="18"/>
  <c r="Y7" i="18" s="1"/>
  <c r="Z11" i="18"/>
  <c r="Y10" i="18"/>
  <c r="Y13" i="18" s="1"/>
  <c r="Y6" i="18"/>
  <c r="AA11" i="17"/>
  <c r="Z10" i="17"/>
  <c r="Z13" i="17" s="1"/>
  <c r="Z12" i="17"/>
  <c r="Z7" i="17" s="1"/>
  <c r="Z6" i="17"/>
  <c r="Q6" i="7"/>
  <c r="R11" i="7"/>
  <c r="R12" i="7" s="1"/>
  <c r="R7" i="7" s="1"/>
  <c r="Q10" i="7"/>
  <c r="Q13" i="7" s="1"/>
  <c r="AA11" i="27" l="1"/>
  <c r="Z12" i="27"/>
  <c r="Z7" i="27" s="1"/>
  <c r="Z10" i="27"/>
  <c r="Z13" i="27" s="1"/>
  <c r="Z6" i="27"/>
  <c r="Z6" i="26"/>
  <c r="AA11" i="26"/>
  <c r="Z12" i="26"/>
  <c r="Z7" i="26" s="1"/>
  <c r="Z10" i="26"/>
  <c r="Z13" i="26" s="1"/>
  <c r="AA11" i="25"/>
  <c r="Z10" i="25"/>
  <c r="Z13" i="25" s="1"/>
  <c r="Z12" i="25"/>
  <c r="Z7" i="25" s="1"/>
  <c r="Z6" i="25"/>
  <c r="AA11" i="24"/>
  <c r="Z12" i="24"/>
  <c r="Z7" i="24" s="1"/>
  <c r="Z6" i="24"/>
  <c r="Z10" i="24"/>
  <c r="Z13" i="24" s="1"/>
  <c r="AA11" i="23"/>
  <c r="Z12" i="23"/>
  <c r="Z7" i="23" s="1"/>
  <c r="Z6" i="23"/>
  <c r="Z10" i="23"/>
  <c r="Z13" i="23" s="1"/>
  <c r="Z6" i="22"/>
  <c r="AA11" i="22"/>
  <c r="Z10" i="22"/>
  <c r="Z13" i="22" s="1"/>
  <c r="Z12" i="22"/>
  <c r="Z7" i="22" s="1"/>
  <c r="AA12" i="21"/>
  <c r="AA7" i="21" s="1"/>
  <c r="AB11" i="21"/>
  <c r="AA10" i="21"/>
  <c r="AA13" i="21" s="1"/>
  <c r="AA6" i="21"/>
  <c r="Z6" i="20"/>
  <c r="AA11" i="20"/>
  <c r="Z10" i="20"/>
  <c r="Z13" i="20" s="1"/>
  <c r="Z12" i="20"/>
  <c r="Z7" i="20" s="1"/>
  <c r="AA11" i="19"/>
  <c r="Z12" i="19"/>
  <c r="Z7" i="19" s="1"/>
  <c r="Z10" i="19"/>
  <c r="Z13" i="19" s="1"/>
  <c r="Z6" i="19"/>
  <c r="AA11" i="18"/>
  <c r="Z10" i="18"/>
  <c r="Z13" i="18" s="1"/>
  <c r="Z6" i="18"/>
  <c r="Z12" i="18"/>
  <c r="Z7" i="18" s="1"/>
  <c r="AA10" i="17"/>
  <c r="AA13" i="17" s="1"/>
  <c r="AA12" i="17"/>
  <c r="AA7" i="17" s="1"/>
  <c r="AA6" i="17"/>
  <c r="AB11" i="17"/>
  <c r="R6" i="7"/>
  <c r="S11" i="7"/>
  <c r="S12" i="7" s="1"/>
  <c r="S7" i="7" s="1"/>
  <c r="R10" i="7"/>
  <c r="R13" i="7" s="1"/>
  <c r="AA10" i="27" l="1"/>
  <c r="AA13" i="27" s="1"/>
  <c r="AA12" i="27"/>
  <c r="AA7" i="27" s="1"/>
  <c r="AB11" i="27"/>
  <c r="AA6" i="27"/>
  <c r="AA12" i="26"/>
  <c r="AA7" i="26" s="1"/>
  <c r="AA10" i="26"/>
  <c r="AA13" i="26" s="1"/>
  <c r="AA6" i="26"/>
  <c r="AB11" i="26"/>
  <c r="AA10" i="25"/>
  <c r="AA13" i="25" s="1"/>
  <c r="AA12" i="25"/>
  <c r="AA7" i="25" s="1"/>
  <c r="AB11" i="25"/>
  <c r="AA6" i="25"/>
  <c r="AA10" i="24"/>
  <c r="AA13" i="24" s="1"/>
  <c r="AA12" i="24"/>
  <c r="AA7" i="24" s="1"/>
  <c r="AB11" i="24"/>
  <c r="AA6" i="24"/>
  <c r="AA10" i="23"/>
  <c r="AA13" i="23" s="1"/>
  <c r="AA12" i="23"/>
  <c r="AA7" i="23" s="1"/>
  <c r="AB11" i="23"/>
  <c r="AA6" i="23"/>
  <c r="AA12" i="22"/>
  <c r="AA7" i="22" s="1"/>
  <c r="AA10" i="22"/>
  <c r="AA13" i="22" s="1"/>
  <c r="AB11" i="22"/>
  <c r="AA6" i="22"/>
  <c r="AC11" i="21"/>
  <c r="AB10" i="21"/>
  <c r="AB13" i="21" s="1"/>
  <c r="AB6" i="21"/>
  <c r="AB12" i="21"/>
  <c r="AB7" i="21" s="1"/>
  <c r="AA12" i="20"/>
  <c r="AA7" i="20" s="1"/>
  <c r="AA10" i="20"/>
  <c r="AA13" i="20" s="1"/>
  <c r="AA6" i="20"/>
  <c r="AB11" i="20"/>
  <c r="AA10" i="19"/>
  <c r="AA13" i="19" s="1"/>
  <c r="AA12" i="19"/>
  <c r="AA7" i="19" s="1"/>
  <c r="AA6" i="19"/>
  <c r="AB11" i="19"/>
  <c r="AA10" i="18"/>
  <c r="AA13" i="18" s="1"/>
  <c r="AA6" i="18"/>
  <c r="AA12" i="18"/>
  <c r="AA7" i="18" s="1"/>
  <c r="AB11" i="18"/>
  <c r="AB6" i="17"/>
  <c r="AB12" i="17"/>
  <c r="AB7" i="17" s="1"/>
  <c r="AB10" i="17"/>
  <c r="AB13" i="17" s="1"/>
  <c r="AC11" i="17"/>
  <c r="S6" i="7"/>
  <c r="S10" i="7"/>
  <c r="S13" i="7" s="1"/>
  <c r="T11" i="7"/>
  <c r="T12" i="7" s="1"/>
  <c r="T7" i="7" s="1"/>
  <c r="AB6" i="27" l="1"/>
  <c r="AC11" i="27"/>
  <c r="AB10" i="27"/>
  <c r="AB13" i="27" s="1"/>
  <c r="AB12" i="27"/>
  <c r="AB7" i="27" s="1"/>
  <c r="AC11" i="26"/>
  <c r="AB10" i="26"/>
  <c r="AB13" i="26" s="1"/>
  <c r="AB6" i="26"/>
  <c r="AB12" i="26"/>
  <c r="AB7" i="26" s="1"/>
  <c r="AB6" i="25"/>
  <c r="AC11" i="25"/>
  <c r="AB10" i="25"/>
  <c r="AB13" i="25" s="1"/>
  <c r="AB12" i="25"/>
  <c r="AB7" i="25" s="1"/>
  <c r="AB6" i="24"/>
  <c r="AC11" i="24"/>
  <c r="AB10" i="24"/>
  <c r="AB13" i="24" s="1"/>
  <c r="AB12" i="24"/>
  <c r="AB7" i="24" s="1"/>
  <c r="AB6" i="23"/>
  <c r="AC11" i="23"/>
  <c r="AB10" i="23"/>
  <c r="AB13" i="23" s="1"/>
  <c r="AB12" i="23"/>
  <c r="AB7" i="23" s="1"/>
  <c r="AC11" i="22"/>
  <c r="AB6" i="22"/>
  <c r="AB12" i="22"/>
  <c r="AB7" i="22" s="1"/>
  <c r="AB10" i="22"/>
  <c r="AB13" i="22" s="1"/>
  <c r="AC10" i="21"/>
  <c r="AC13" i="21" s="1"/>
  <c r="AC12" i="21"/>
  <c r="AC7" i="21" s="1"/>
  <c r="AC6" i="21"/>
  <c r="AD11" i="21"/>
  <c r="AC11" i="20"/>
  <c r="AB6" i="20"/>
  <c r="AB12" i="20"/>
  <c r="AB7" i="20" s="1"/>
  <c r="AB10" i="20"/>
  <c r="AB13" i="20" s="1"/>
  <c r="AB6" i="19"/>
  <c r="AC11" i="19"/>
  <c r="AB12" i="19"/>
  <c r="AB7" i="19" s="1"/>
  <c r="AB10" i="19"/>
  <c r="AB13" i="19" s="1"/>
  <c r="AB6" i="18"/>
  <c r="AB12" i="18"/>
  <c r="AB7" i="18" s="1"/>
  <c r="AC11" i="18"/>
  <c r="AB10" i="18"/>
  <c r="AB13" i="18" s="1"/>
  <c r="AC12" i="17"/>
  <c r="AC7" i="17" s="1"/>
  <c r="AD11" i="17"/>
  <c r="AC6" i="17"/>
  <c r="AC10" i="17"/>
  <c r="AC13" i="17" s="1"/>
  <c r="T6" i="7"/>
  <c r="U11" i="7"/>
  <c r="U12" i="7" s="1"/>
  <c r="U7" i="7" s="1"/>
  <c r="T10" i="7"/>
  <c r="T13" i="7" s="1"/>
  <c r="AC12" i="27" l="1"/>
  <c r="AC7" i="27" s="1"/>
  <c r="AC10" i="27"/>
  <c r="AC13" i="27" s="1"/>
  <c r="AD11" i="27"/>
  <c r="AC6" i="27"/>
  <c r="AC10" i="26"/>
  <c r="AC13" i="26" s="1"/>
  <c r="AC6" i="26"/>
  <c r="AD11" i="26"/>
  <c r="AC12" i="26"/>
  <c r="AC7" i="26" s="1"/>
  <c r="AC12" i="25"/>
  <c r="AC7" i="25" s="1"/>
  <c r="AC6" i="25"/>
  <c r="AC10" i="25"/>
  <c r="AC13" i="25" s="1"/>
  <c r="AD11" i="25"/>
  <c r="AC12" i="24"/>
  <c r="AC7" i="24" s="1"/>
  <c r="AC10" i="24"/>
  <c r="AC13" i="24" s="1"/>
  <c r="AD11" i="24"/>
  <c r="AC6" i="24"/>
  <c r="AC12" i="23"/>
  <c r="AC7" i="23" s="1"/>
  <c r="AC10" i="23"/>
  <c r="AC13" i="23" s="1"/>
  <c r="AD11" i="23"/>
  <c r="AC6" i="23"/>
  <c r="AC10" i="22"/>
  <c r="AC13" i="22" s="1"/>
  <c r="AC6" i="22"/>
  <c r="AD11" i="22"/>
  <c r="AC12" i="22"/>
  <c r="AC7" i="22" s="1"/>
  <c r="AD6" i="21"/>
  <c r="AE11" i="21"/>
  <c r="AD12" i="21"/>
  <c r="AD7" i="21" s="1"/>
  <c r="AD10" i="21"/>
  <c r="AD13" i="21" s="1"/>
  <c r="AC10" i="20"/>
  <c r="AC13" i="20" s="1"/>
  <c r="AC6" i="20"/>
  <c r="AC12" i="20"/>
  <c r="AC7" i="20" s="1"/>
  <c r="AD11" i="20"/>
  <c r="AC12" i="19"/>
  <c r="AC7" i="19" s="1"/>
  <c r="AC6" i="19"/>
  <c r="AD11" i="19"/>
  <c r="AC10" i="19"/>
  <c r="AC13" i="19" s="1"/>
  <c r="AC12" i="18"/>
  <c r="AC7" i="18" s="1"/>
  <c r="AC6" i="18"/>
  <c r="AD11" i="18"/>
  <c r="AC10" i="18"/>
  <c r="AC13" i="18" s="1"/>
  <c r="AE11" i="17"/>
  <c r="AD10" i="17"/>
  <c r="AD13" i="17" s="1"/>
  <c r="AD12" i="17"/>
  <c r="AD7" i="17" s="1"/>
  <c r="AD6" i="17"/>
  <c r="U6" i="7"/>
  <c r="V11" i="7"/>
  <c r="V12" i="7" s="1"/>
  <c r="V7" i="7" s="1"/>
  <c r="U10" i="7"/>
  <c r="U13" i="7" s="1"/>
  <c r="AE11" i="27" l="1"/>
  <c r="AD12" i="27"/>
  <c r="AD7" i="27" s="1"/>
  <c r="AD6" i="27"/>
  <c r="AD10" i="27"/>
  <c r="AD13" i="27" s="1"/>
  <c r="AD6" i="26"/>
  <c r="AD12" i="26"/>
  <c r="AD7" i="26" s="1"/>
  <c r="AE11" i="26"/>
  <c r="AD10" i="26"/>
  <c r="AD13" i="26" s="1"/>
  <c r="AE11" i="25"/>
  <c r="AD12" i="25"/>
  <c r="AD7" i="25" s="1"/>
  <c r="AD10" i="25"/>
  <c r="AD13" i="25" s="1"/>
  <c r="AD6" i="25"/>
  <c r="AE11" i="24"/>
  <c r="AD6" i="24"/>
  <c r="AD12" i="24"/>
  <c r="AD7" i="24" s="1"/>
  <c r="AD10" i="24"/>
  <c r="AD13" i="24" s="1"/>
  <c r="AE11" i="23"/>
  <c r="AD10" i="23"/>
  <c r="AD13" i="23" s="1"/>
  <c r="AD12" i="23"/>
  <c r="AD7" i="23" s="1"/>
  <c r="AD6" i="23"/>
  <c r="AD6" i="22"/>
  <c r="AD12" i="22"/>
  <c r="AD7" i="22" s="1"/>
  <c r="AE11" i="22"/>
  <c r="AD10" i="22"/>
  <c r="AD13" i="22" s="1"/>
  <c r="AE12" i="21"/>
  <c r="AE7" i="21" s="1"/>
  <c r="AE6" i="21"/>
  <c r="AF11" i="21"/>
  <c r="AE10" i="21"/>
  <c r="AE13" i="21" s="1"/>
  <c r="AD6" i="20"/>
  <c r="AD12" i="20"/>
  <c r="AD7" i="20" s="1"/>
  <c r="AE11" i="20"/>
  <c r="AD10" i="20"/>
  <c r="AD13" i="20" s="1"/>
  <c r="AE11" i="19"/>
  <c r="AD10" i="19"/>
  <c r="AD13" i="19" s="1"/>
  <c r="AD12" i="19"/>
  <c r="AD7" i="19" s="1"/>
  <c r="AD6" i="19"/>
  <c r="AE11" i="18"/>
  <c r="AD12" i="18"/>
  <c r="AD7" i="18" s="1"/>
  <c r="AD6" i="18"/>
  <c r="AD10" i="18"/>
  <c r="AD13" i="18" s="1"/>
  <c r="AE10" i="17"/>
  <c r="AE13" i="17" s="1"/>
  <c r="AE12" i="17"/>
  <c r="AE7" i="17" s="1"/>
  <c r="AE6" i="17"/>
  <c r="AF11" i="17"/>
  <c r="V6" i="7"/>
  <c r="W11" i="7"/>
  <c r="W12" i="7" s="1"/>
  <c r="W7" i="7" s="1"/>
  <c r="V10" i="7"/>
  <c r="V13" i="7" s="1"/>
  <c r="AE10" i="27" l="1"/>
  <c r="AE13" i="27" s="1"/>
  <c r="AE12" i="27"/>
  <c r="AE7" i="27" s="1"/>
  <c r="AE6" i="27"/>
  <c r="AF11" i="27"/>
  <c r="AE12" i="26"/>
  <c r="AE7" i="26" s="1"/>
  <c r="AF11" i="26"/>
  <c r="AE6" i="26"/>
  <c r="AE10" i="26"/>
  <c r="AE13" i="26" s="1"/>
  <c r="AE10" i="25"/>
  <c r="AE13" i="25" s="1"/>
  <c r="AF11" i="25"/>
  <c r="AE6" i="25"/>
  <c r="AE12" i="25"/>
  <c r="AE7" i="25" s="1"/>
  <c r="AE10" i="24"/>
  <c r="AE13" i="24" s="1"/>
  <c r="AE12" i="24"/>
  <c r="AE7" i="24" s="1"/>
  <c r="AE6" i="24"/>
  <c r="AF11" i="24"/>
  <c r="AE10" i="23"/>
  <c r="AE13" i="23" s="1"/>
  <c r="AE12" i="23"/>
  <c r="AE7" i="23" s="1"/>
  <c r="AE6" i="23"/>
  <c r="AF11" i="23"/>
  <c r="AE12" i="22"/>
  <c r="AE7" i="22" s="1"/>
  <c r="AF11" i="22"/>
  <c r="AE10" i="22"/>
  <c r="AE13" i="22" s="1"/>
  <c r="AE6" i="22"/>
  <c r="AG11" i="21"/>
  <c r="AF12" i="21"/>
  <c r="AF7" i="21" s="1"/>
  <c r="AF10" i="21"/>
  <c r="AF13" i="21" s="1"/>
  <c r="AF6" i="21"/>
  <c r="AE12" i="20"/>
  <c r="AE7" i="20" s="1"/>
  <c r="AF11" i="20"/>
  <c r="AE10" i="20"/>
  <c r="AE13" i="20" s="1"/>
  <c r="AE6" i="20"/>
  <c r="AE10" i="19"/>
  <c r="AE13" i="19" s="1"/>
  <c r="AE12" i="19"/>
  <c r="AE7" i="19" s="1"/>
  <c r="AF11" i="19"/>
  <c r="AE6" i="19"/>
  <c r="AE10" i="18"/>
  <c r="AE13" i="18" s="1"/>
  <c r="AF11" i="18"/>
  <c r="AE6" i="18"/>
  <c r="AE12" i="18"/>
  <c r="AE7" i="18" s="1"/>
  <c r="AF6" i="17"/>
  <c r="AF12" i="17"/>
  <c r="AF7" i="17" s="1"/>
  <c r="AF10" i="17"/>
  <c r="AF13" i="17" s="1"/>
  <c r="AG11" i="17"/>
  <c r="W6" i="7"/>
  <c r="X11" i="7"/>
  <c r="X12" i="7" s="1"/>
  <c r="X7" i="7" s="1"/>
  <c r="W10" i="7"/>
  <c r="W13" i="7" s="1"/>
  <c r="AF6" i="27" l="1"/>
  <c r="AG11" i="27"/>
  <c r="AF12" i="27"/>
  <c r="AF7" i="27" s="1"/>
  <c r="AF10" i="27"/>
  <c r="AF13" i="27" s="1"/>
  <c r="AG11" i="26"/>
  <c r="AF10" i="26"/>
  <c r="AF13" i="26" s="1"/>
  <c r="AF12" i="26"/>
  <c r="AF7" i="26" s="1"/>
  <c r="AF6" i="26"/>
  <c r="AF6" i="25"/>
  <c r="AF10" i="25"/>
  <c r="AF13" i="25" s="1"/>
  <c r="AF12" i="25"/>
  <c r="AF7" i="25" s="1"/>
  <c r="AG11" i="25"/>
  <c r="AF6" i="24"/>
  <c r="AG11" i="24"/>
  <c r="AF12" i="24"/>
  <c r="AF7" i="24" s="1"/>
  <c r="AF10" i="24"/>
  <c r="AF13" i="24" s="1"/>
  <c r="AF6" i="23"/>
  <c r="AG11" i="23"/>
  <c r="AF12" i="23"/>
  <c r="AF7" i="23" s="1"/>
  <c r="AF10" i="23"/>
  <c r="AF13" i="23" s="1"/>
  <c r="AG11" i="22"/>
  <c r="AF10" i="22"/>
  <c r="AF13" i="22" s="1"/>
  <c r="AF12" i="22"/>
  <c r="AF7" i="22" s="1"/>
  <c r="AF6" i="22"/>
  <c r="AG10" i="21"/>
  <c r="AG13" i="21" s="1"/>
  <c r="AH11" i="21"/>
  <c r="AG6" i="21"/>
  <c r="AG12" i="21"/>
  <c r="AG7" i="21" s="1"/>
  <c r="AG11" i="20"/>
  <c r="AF10" i="20"/>
  <c r="AF13" i="20" s="1"/>
  <c r="AF6" i="20"/>
  <c r="AF12" i="20"/>
  <c r="AF7" i="20" s="1"/>
  <c r="AF6" i="19"/>
  <c r="AF10" i="19"/>
  <c r="AF13" i="19" s="1"/>
  <c r="AF12" i="19"/>
  <c r="AF7" i="19" s="1"/>
  <c r="AG11" i="19"/>
  <c r="AF6" i="18"/>
  <c r="AF10" i="18"/>
  <c r="AF13" i="18" s="1"/>
  <c r="AF12" i="18"/>
  <c r="AF7" i="18" s="1"/>
  <c r="AG11" i="18"/>
  <c r="AG12" i="17"/>
  <c r="AG7" i="17" s="1"/>
  <c r="AH11" i="17"/>
  <c r="AG6" i="17"/>
  <c r="AG10" i="17"/>
  <c r="AG13" i="17" s="1"/>
  <c r="X6" i="7"/>
  <c r="Y11" i="7"/>
  <c r="Y12" i="7" s="1"/>
  <c r="Y7" i="7" s="1"/>
  <c r="X10" i="7"/>
  <c r="X13" i="7" s="1"/>
  <c r="AG12" i="27" l="1"/>
  <c r="AG7" i="27" s="1"/>
  <c r="AG10" i="27"/>
  <c r="AG13" i="27" s="1"/>
  <c r="AG6" i="27"/>
  <c r="AH11" i="27"/>
  <c r="AG10" i="26"/>
  <c r="AG13" i="26" s="1"/>
  <c r="AH11" i="26"/>
  <c r="AG6" i="26"/>
  <c r="AG12" i="26"/>
  <c r="AG7" i="26" s="1"/>
  <c r="AG12" i="25"/>
  <c r="AG7" i="25" s="1"/>
  <c r="AH11" i="25"/>
  <c r="AG6" i="25"/>
  <c r="AG10" i="25"/>
  <c r="AG13" i="25" s="1"/>
  <c r="AG12" i="24"/>
  <c r="AG7" i="24" s="1"/>
  <c r="AG10" i="24"/>
  <c r="AG13" i="24" s="1"/>
  <c r="AH11" i="24"/>
  <c r="AG6" i="24"/>
  <c r="AG12" i="23"/>
  <c r="AG7" i="23" s="1"/>
  <c r="AG6" i="23"/>
  <c r="AH11" i="23"/>
  <c r="AG10" i="23"/>
  <c r="AG13" i="23" s="1"/>
  <c r="AG10" i="22"/>
  <c r="AG13" i="22" s="1"/>
  <c r="AG6" i="22"/>
  <c r="AG12" i="22"/>
  <c r="AG7" i="22" s="1"/>
  <c r="AH11" i="22"/>
  <c r="AH6" i="21"/>
  <c r="AH10" i="21"/>
  <c r="AH13" i="21" s="1"/>
  <c r="AH12" i="21"/>
  <c r="AH7" i="21" s="1"/>
  <c r="AI11" i="21"/>
  <c r="AG10" i="20"/>
  <c r="AG13" i="20" s="1"/>
  <c r="AG6" i="20"/>
  <c r="AG12" i="20"/>
  <c r="AG7" i="20" s="1"/>
  <c r="AH11" i="20"/>
  <c r="AG12" i="19"/>
  <c r="AG7" i="19" s="1"/>
  <c r="AG6" i="19"/>
  <c r="AH11" i="19"/>
  <c r="AG10" i="19"/>
  <c r="AG13" i="19" s="1"/>
  <c r="AG12" i="18"/>
  <c r="AG7" i="18" s="1"/>
  <c r="AH11" i="18"/>
  <c r="AG6" i="18"/>
  <c r="AG10" i="18"/>
  <c r="AG13" i="18" s="1"/>
  <c r="AI11" i="17"/>
  <c r="AH10" i="17"/>
  <c r="AH13" i="17" s="1"/>
  <c r="AH12" i="17"/>
  <c r="AH7" i="17" s="1"/>
  <c r="AH6" i="17"/>
  <c r="Y6" i="7"/>
  <c r="Z11" i="7"/>
  <c r="Z12" i="7" s="1"/>
  <c r="Z7" i="7" s="1"/>
  <c r="Y10" i="7"/>
  <c r="Y13" i="7" s="1"/>
  <c r="AI11" i="27" l="1"/>
  <c r="AH12" i="27"/>
  <c r="AH7" i="27" s="1"/>
  <c r="AH10" i="27"/>
  <c r="AH13" i="27" s="1"/>
  <c r="AH6" i="27"/>
  <c r="AH6" i="26"/>
  <c r="AH10" i="26"/>
  <c r="AH13" i="26" s="1"/>
  <c r="AH12" i="26"/>
  <c r="AH7" i="26" s="1"/>
  <c r="AI11" i="26"/>
  <c r="AI11" i="25"/>
  <c r="AH6" i="25"/>
  <c r="AH10" i="25"/>
  <c r="AH13" i="25" s="1"/>
  <c r="AH12" i="25"/>
  <c r="AH7" i="25" s="1"/>
  <c r="AI11" i="24"/>
  <c r="AH12" i="24"/>
  <c r="AH7" i="24" s="1"/>
  <c r="AH10" i="24"/>
  <c r="AH13" i="24" s="1"/>
  <c r="AH6" i="24"/>
  <c r="AI11" i="23"/>
  <c r="AH12" i="23"/>
  <c r="AH7" i="23" s="1"/>
  <c r="AH10" i="23"/>
  <c r="AH13" i="23" s="1"/>
  <c r="AH6" i="23"/>
  <c r="AH6" i="22"/>
  <c r="AI11" i="22"/>
  <c r="AH12" i="22"/>
  <c r="AH7" i="22" s="1"/>
  <c r="AH10" i="22"/>
  <c r="AH13" i="22" s="1"/>
  <c r="AI12" i="21"/>
  <c r="AI7" i="21" s="1"/>
  <c r="AJ11" i="21"/>
  <c r="AI6" i="21"/>
  <c r="AI10" i="21"/>
  <c r="AI13" i="21" s="1"/>
  <c r="AH6" i="20"/>
  <c r="AH12" i="20"/>
  <c r="AH7" i="20" s="1"/>
  <c r="AI11" i="20"/>
  <c r="AH10" i="20"/>
  <c r="AH13" i="20" s="1"/>
  <c r="AI11" i="19"/>
  <c r="AH12" i="19"/>
  <c r="AH7" i="19" s="1"/>
  <c r="AH6" i="19"/>
  <c r="AH10" i="19"/>
  <c r="AH13" i="19" s="1"/>
  <c r="AI11" i="18"/>
  <c r="AH6" i="18"/>
  <c r="AH12" i="18"/>
  <c r="AH7" i="18" s="1"/>
  <c r="AH10" i="18"/>
  <c r="AH13" i="18" s="1"/>
  <c r="AI10" i="17"/>
  <c r="AI13" i="17" s="1"/>
  <c r="AI12" i="17"/>
  <c r="AI7" i="17" s="1"/>
  <c r="AI6" i="17"/>
  <c r="AJ11" i="17"/>
  <c r="Z6" i="7"/>
  <c r="AA11" i="7"/>
  <c r="AA12" i="7" s="1"/>
  <c r="AA7" i="7" s="1"/>
  <c r="Z10" i="7"/>
  <c r="Z13" i="7" s="1"/>
  <c r="AI10" i="27" l="1"/>
  <c r="AI13" i="27" s="1"/>
  <c r="AI12" i="27"/>
  <c r="AI7" i="27" s="1"/>
  <c r="AJ11" i="27"/>
  <c r="AI6" i="27"/>
  <c r="AI12" i="26"/>
  <c r="AI7" i="26" s="1"/>
  <c r="AI6" i="26"/>
  <c r="AJ11" i="26"/>
  <c r="AI10" i="26"/>
  <c r="AI13" i="26" s="1"/>
  <c r="AI10" i="25"/>
  <c r="AI13" i="25" s="1"/>
  <c r="AI12" i="25"/>
  <c r="AI7" i="25" s="1"/>
  <c r="AJ11" i="25"/>
  <c r="AI6" i="25"/>
  <c r="AI10" i="24"/>
  <c r="AI13" i="24" s="1"/>
  <c r="AI12" i="24"/>
  <c r="AI7" i="24" s="1"/>
  <c r="AJ11" i="24"/>
  <c r="AI6" i="24"/>
  <c r="AI10" i="23"/>
  <c r="AI13" i="23" s="1"/>
  <c r="AI12" i="23"/>
  <c r="AI7" i="23" s="1"/>
  <c r="AJ11" i="23"/>
  <c r="AI6" i="23"/>
  <c r="AI12" i="22"/>
  <c r="AI7" i="22" s="1"/>
  <c r="AI6" i="22"/>
  <c r="AJ11" i="22"/>
  <c r="AI10" i="22"/>
  <c r="AI13" i="22" s="1"/>
  <c r="AK11" i="21"/>
  <c r="AJ6" i="21"/>
  <c r="AJ12" i="21"/>
  <c r="AJ7" i="21" s="1"/>
  <c r="AJ10" i="21"/>
  <c r="AJ13" i="21" s="1"/>
  <c r="AI12" i="20"/>
  <c r="AI7" i="20" s="1"/>
  <c r="AI6" i="20"/>
  <c r="AI10" i="20"/>
  <c r="AI13" i="20" s="1"/>
  <c r="AJ11" i="20"/>
  <c r="AI10" i="19"/>
  <c r="AI13" i="19" s="1"/>
  <c r="AI12" i="19"/>
  <c r="AI7" i="19" s="1"/>
  <c r="AJ11" i="19"/>
  <c r="AI6" i="19"/>
  <c r="AI10" i="18"/>
  <c r="AI13" i="18" s="1"/>
  <c r="AI12" i="18"/>
  <c r="AI7" i="18" s="1"/>
  <c r="AJ11" i="18"/>
  <c r="AI6" i="18"/>
  <c r="AJ6" i="17"/>
  <c r="AJ12" i="17"/>
  <c r="AJ7" i="17" s="1"/>
  <c r="AJ10" i="17"/>
  <c r="AJ13" i="17" s="1"/>
  <c r="AK11" i="17"/>
  <c r="AA6" i="7"/>
  <c r="AB11" i="7"/>
  <c r="AB12" i="7" s="1"/>
  <c r="AB7" i="7" s="1"/>
  <c r="AA10" i="7"/>
  <c r="AA13" i="7" s="1"/>
  <c r="AJ6" i="27" l="1"/>
  <c r="AK11" i="27"/>
  <c r="AJ10" i="27"/>
  <c r="AJ13" i="27" s="1"/>
  <c r="AJ12" i="27"/>
  <c r="AJ7" i="27" s="1"/>
  <c r="AK11" i="26"/>
  <c r="AJ12" i="26"/>
  <c r="AJ7" i="26" s="1"/>
  <c r="AJ10" i="26"/>
  <c r="AJ13" i="26" s="1"/>
  <c r="AJ6" i="26"/>
  <c r="AJ6" i="25"/>
  <c r="AK11" i="25"/>
  <c r="AJ12" i="25"/>
  <c r="AJ7" i="25" s="1"/>
  <c r="AJ10" i="25"/>
  <c r="AJ13" i="25" s="1"/>
  <c r="AJ6" i="24"/>
  <c r="AK11" i="24"/>
  <c r="AJ10" i="24"/>
  <c r="AJ13" i="24" s="1"/>
  <c r="AJ12" i="24"/>
  <c r="AJ7" i="24" s="1"/>
  <c r="AJ6" i="23"/>
  <c r="AK11" i="23"/>
  <c r="AJ10" i="23"/>
  <c r="AJ13" i="23" s="1"/>
  <c r="AJ12" i="23"/>
  <c r="AJ7" i="23" s="1"/>
  <c r="AK11" i="22"/>
  <c r="AJ12" i="22"/>
  <c r="AJ7" i="22" s="1"/>
  <c r="AJ10" i="22"/>
  <c r="AJ13" i="22" s="1"/>
  <c r="AJ6" i="22"/>
  <c r="AK10" i="21"/>
  <c r="AK13" i="21" s="1"/>
  <c r="AK12" i="21"/>
  <c r="AK7" i="21" s="1"/>
  <c r="AL11" i="21"/>
  <c r="AK6" i="21"/>
  <c r="AK11" i="20"/>
  <c r="AJ12" i="20"/>
  <c r="AJ7" i="20" s="1"/>
  <c r="AJ10" i="20"/>
  <c r="AJ13" i="20" s="1"/>
  <c r="AJ6" i="20"/>
  <c r="AJ6" i="19"/>
  <c r="AK11" i="19"/>
  <c r="AJ10" i="19"/>
  <c r="AJ13" i="19" s="1"/>
  <c r="AJ12" i="19"/>
  <c r="AJ7" i="19" s="1"/>
  <c r="AJ6" i="18"/>
  <c r="AK11" i="18"/>
  <c r="AJ10" i="18"/>
  <c r="AJ13" i="18" s="1"/>
  <c r="AJ12" i="18"/>
  <c r="AJ7" i="18" s="1"/>
  <c r="AK12" i="17"/>
  <c r="AK7" i="17" s="1"/>
  <c r="AL11" i="17"/>
  <c r="AK6" i="17"/>
  <c r="AK10" i="17"/>
  <c r="AK13" i="17" s="1"/>
  <c r="AB6" i="7"/>
  <c r="AC11" i="7"/>
  <c r="AC12" i="7" s="1"/>
  <c r="AC7" i="7" s="1"/>
  <c r="AB10" i="7"/>
  <c r="AB13" i="7" s="1"/>
  <c r="AK12" i="27" l="1"/>
  <c r="AK7" i="27" s="1"/>
  <c r="AK10" i="27"/>
  <c r="AK13" i="27" s="1"/>
  <c r="AL11" i="27"/>
  <c r="AK6" i="27"/>
  <c r="AK10" i="26"/>
  <c r="AK13" i="26" s="1"/>
  <c r="AL11" i="26"/>
  <c r="AK6" i="26"/>
  <c r="AK12" i="26"/>
  <c r="AK7" i="26" s="1"/>
  <c r="AK12" i="25"/>
  <c r="AK7" i="25" s="1"/>
  <c r="AK10" i="25"/>
  <c r="AK13" i="25" s="1"/>
  <c r="AK6" i="25"/>
  <c r="AL11" i="25"/>
  <c r="AK12" i="24"/>
  <c r="AK7" i="24" s="1"/>
  <c r="AK10" i="24"/>
  <c r="AK13" i="24" s="1"/>
  <c r="AK6" i="24"/>
  <c r="AL11" i="24"/>
  <c r="AK12" i="23"/>
  <c r="AK7" i="23" s="1"/>
  <c r="AK10" i="23"/>
  <c r="AK13" i="23" s="1"/>
  <c r="AK6" i="23"/>
  <c r="AL11" i="23"/>
  <c r="AK10" i="22"/>
  <c r="AK13" i="22" s="1"/>
  <c r="AL11" i="22"/>
  <c r="AK12" i="22"/>
  <c r="AK7" i="22" s="1"/>
  <c r="AK6" i="22"/>
  <c r="AL6" i="21"/>
  <c r="AM11" i="21"/>
  <c r="AL10" i="21"/>
  <c r="AL13" i="21" s="1"/>
  <c r="AL12" i="21"/>
  <c r="AL7" i="21" s="1"/>
  <c r="AK10" i="20"/>
  <c r="AK13" i="20" s="1"/>
  <c r="AL11" i="20"/>
  <c r="AK6" i="20"/>
  <c r="AK12" i="20"/>
  <c r="AK7" i="20" s="1"/>
  <c r="AK12" i="19"/>
  <c r="AK7" i="19" s="1"/>
  <c r="AK10" i="19"/>
  <c r="AK13" i="19" s="1"/>
  <c r="AK6" i="19"/>
  <c r="AL11" i="19"/>
  <c r="AK12" i="18"/>
  <c r="AK7" i="18" s="1"/>
  <c r="AK10" i="18"/>
  <c r="AK13" i="18" s="1"/>
  <c r="AK6" i="18"/>
  <c r="AL11" i="18"/>
  <c r="AM11" i="17"/>
  <c r="AL10" i="17"/>
  <c r="AL13" i="17" s="1"/>
  <c r="AL12" i="17"/>
  <c r="AL7" i="17" s="1"/>
  <c r="AL6" i="17"/>
  <c r="AC6" i="7"/>
  <c r="AD11" i="7"/>
  <c r="AD12" i="7" s="1"/>
  <c r="AD7" i="7" s="1"/>
  <c r="AC10" i="7"/>
  <c r="AC13" i="7" s="1"/>
  <c r="AM11" i="27" l="1"/>
  <c r="AL6" i="27"/>
  <c r="AL10" i="27"/>
  <c r="AL13" i="27" s="1"/>
  <c r="AL12" i="27"/>
  <c r="AL7" i="27" s="1"/>
  <c r="AL6" i="26"/>
  <c r="AL10" i="26"/>
  <c r="AL13" i="26" s="1"/>
  <c r="AM11" i="26"/>
  <c r="AL12" i="26"/>
  <c r="AL7" i="26" s="1"/>
  <c r="AM11" i="25"/>
  <c r="AL12" i="25"/>
  <c r="AL7" i="25" s="1"/>
  <c r="AL10" i="25"/>
  <c r="AL13" i="25" s="1"/>
  <c r="AL6" i="25"/>
  <c r="AM11" i="24"/>
  <c r="AL6" i="24"/>
  <c r="AL10" i="24"/>
  <c r="AL13" i="24" s="1"/>
  <c r="AL12" i="24"/>
  <c r="AL7" i="24" s="1"/>
  <c r="AM11" i="23"/>
  <c r="AL6" i="23"/>
  <c r="AL12" i="23"/>
  <c r="AL7" i="23" s="1"/>
  <c r="AL10" i="23"/>
  <c r="AL13" i="23" s="1"/>
  <c r="AL6" i="22"/>
  <c r="AL10" i="22"/>
  <c r="AL13" i="22" s="1"/>
  <c r="AL12" i="22"/>
  <c r="AL7" i="22" s="1"/>
  <c r="AM11" i="22"/>
  <c r="AM12" i="21"/>
  <c r="AM7" i="21" s="1"/>
  <c r="AM10" i="21"/>
  <c r="AM13" i="21" s="1"/>
  <c r="AM6" i="21"/>
  <c r="AN11" i="21"/>
  <c r="AL6" i="20"/>
  <c r="AL10" i="20"/>
  <c r="AL13" i="20" s="1"/>
  <c r="AL12" i="20"/>
  <c r="AL7" i="20" s="1"/>
  <c r="AM11" i="20"/>
  <c r="AM11" i="19"/>
  <c r="AL6" i="19"/>
  <c r="AL12" i="19"/>
  <c r="AL7" i="19" s="1"/>
  <c r="AL10" i="19"/>
  <c r="AL13" i="19" s="1"/>
  <c r="AM11" i="18"/>
  <c r="AL12" i="18"/>
  <c r="AL7" i="18" s="1"/>
  <c r="AL6" i="18"/>
  <c r="AL10" i="18"/>
  <c r="AL13" i="18" s="1"/>
  <c r="AM10" i="17"/>
  <c r="AM13" i="17" s="1"/>
  <c r="AM6" i="17"/>
  <c r="AM12" i="17"/>
  <c r="AM7" i="17" s="1"/>
  <c r="AN11" i="17"/>
  <c r="AD6" i="7"/>
  <c r="AE11" i="7"/>
  <c r="AE12" i="7" s="1"/>
  <c r="AE7" i="7" s="1"/>
  <c r="AD10" i="7"/>
  <c r="AD13" i="7" s="1"/>
  <c r="AM10" i="27" l="1"/>
  <c r="AM13" i="27" s="1"/>
  <c r="AM12" i="27"/>
  <c r="AM7" i="27" s="1"/>
  <c r="AM6" i="27"/>
  <c r="AN11" i="27"/>
  <c r="AM12" i="26"/>
  <c r="AM7" i="26" s="1"/>
  <c r="AM6" i="26"/>
  <c r="AN11" i="26"/>
  <c r="AM10" i="26"/>
  <c r="AM13" i="26" s="1"/>
  <c r="AM10" i="25"/>
  <c r="AM13" i="25" s="1"/>
  <c r="AM6" i="25"/>
  <c r="AN11" i="25"/>
  <c r="AM12" i="25"/>
  <c r="AM7" i="25" s="1"/>
  <c r="AM10" i="24"/>
  <c r="AM13" i="24" s="1"/>
  <c r="AM12" i="24"/>
  <c r="AM7" i="24" s="1"/>
  <c r="AN11" i="24"/>
  <c r="AM6" i="24"/>
  <c r="AM10" i="23"/>
  <c r="AM13" i="23" s="1"/>
  <c r="AM12" i="23"/>
  <c r="AM7" i="23" s="1"/>
  <c r="AN11" i="23"/>
  <c r="AM6" i="23"/>
  <c r="AM12" i="22"/>
  <c r="AM7" i="22" s="1"/>
  <c r="AM6" i="22"/>
  <c r="AN11" i="22"/>
  <c r="AM10" i="22"/>
  <c r="AM13" i="22" s="1"/>
  <c r="AO11" i="21"/>
  <c r="AN12" i="21"/>
  <c r="AN7" i="21" s="1"/>
  <c r="AN6" i="21"/>
  <c r="AN10" i="21"/>
  <c r="AN13" i="21" s="1"/>
  <c r="AM12" i="20"/>
  <c r="AM7" i="20" s="1"/>
  <c r="AM6" i="20"/>
  <c r="AN11" i="20"/>
  <c r="AM10" i="20"/>
  <c r="AM13" i="20" s="1"/>
  <c r="AM10" i="19"/>
  <c r="AM13" i="19" s="1"/>
  <c r="AM12" i="19"/>
  <c r="AM7" i="19" s="1"/>
  <c r="AM6" i="19"/>
  <c r="AN11" i="19"/>
  <c r="AM10" i="18"/>
  <c r="AM13" i="18" s="1"/>
  <c r="AM6" i="18"/>
  <c r="AN11" i="18"/>
  <c r="AM12" i="18"/>
  <c r="AM7" i="18" s="1"/>
  <c r="AN6" i="17"/>
  <c r="AN12" i="17"/>
  <c r="AN7" i="17" s="1"/>
  <c r="AN10" i="17"/>
  <c r="AN13" i="17" s="1"/>
  <c r="AO11" i="17"/>
  <c r="AE6" i="7"/>
  <c r="AF11" i="7"/>
  <c r="AF12" i="7" s="1"/>
  <c r="AF7" i="7" s="1"/>
  <c r="AE10" i="7"/>
  <c r="AE13" i="7" s="1"/>
  <c r="AN6" i="27" l="1"/>
  <c r="AO11" i="27"/>
  <c r="AN12" i="27"/>
  <c r="AN7" i="27" s="1"/>
  <c r="AN10" i="27"/>
  <c r="AN13" i="27" s="1"/>
  <c r="AO11" i="26"/>
  <c r="AN6" i="26"/>
  <c r="AN10" i="26"/>
  <c r="AN13" i="26" s="1"/>
  <c r="AN12" i="26"/>
  <c r="AN7" i="26" s="1"/>
  <c r="AN6" i="25"/>
  <c r="AN12" i="25"/>
  <c r="AN7" i="25" s="1"/>
  <c r="AN10" i="25"/>
  <c r="AN13" i="25" s="1"/>
  <c r="AO11" i="25"/>
  <c r="AN6" i="24"/>
  <c r="AO11" i="24"/>
  <c r="AN12" i="24"/>
  <c r="AN7" i="24" s="1"/>
  <c r="AN10" i="24"/>
  <c r="AN13" i="24" s="1"/>
  <c r="AN6" i="23"/>
  <c r="AO11" i="23"/>
  <c r="AN12" i="23"/>
  <c r="AN7" i="23" s="1"/>
  <c r="AN10" i="23"/>
  <c r="AN13" i="23" s="1"/>
  <c r="AO11" i="22"/>
  <c r="AN6" i="22"/>
  <c r="AN10" i="22"/>
  <c r="AN13" i="22" s="1"/>
  <c r="AN12" i="22"/>
  <c r="AN7" i="22" s="1"/>
  <c r="AO10" i="21"/>
  <c r="AO13" i="21" s="1"/>
  <c r="AO6" i="21"/>
  <c r="AO12" i="21"/>
  <c r="AO11" i="20"/>
  <c r="AN6" i="20"/>
  <c r="AN12" i="20"/>
  <c r="AN7" i="20" s="1"/>
  <c r="AN10" i="20"/>
  <c r="AN13" i="20" s="1"/>
  <c r="AN6" i="19"/>
  <c r="AO11" i="19"/>
  <c r="AN12" i="19"/>
  <c r="AN7" i="19" s="1"/>
  <c r="AN10" i="19"/>
  <c r="AN13" i="19" s="1"/>
  <c r="AN6" i="18"/>
  <c r="AN12" i="18"/>
  <c r="AN7" i="18" s="1"/>
  <c r="AO11" i="18"/>
  <c r="AN10" i="18"/>
  <c r="AN13" i="18" s="1"/>
  <c r="AO12" i="17"/>
  <c r="AO6" i="17"/>
  <c r="AO10" i="17"/>
  <c r="AO13" i="17" s="1"/>
  <c r="AF6" i="7"/>
  <c r="AG11" i="7"/>
  <c r="AG12" i="7" s="1"/>
  <c r="AG7" i="7" s="1"/>
  <c r="AF10" i="7"/>
  <c r="AF13" i="7" s="1"/>
  <c r="AO12" i="27" l="1"/>
  <c r="AO7" i="27" s="1"/>
  <c r="AO10" i="27"/>
  <c r="AO13" i="27" s="1"/>
  <c r="AO6" i="27"/>
  <c r="AO12" i="26"/>
  <c r="AO7" i="26" s="1"/>
  <c r="AO10" i="26"/>
  <c r="AO13" i="26" s="1"/>
  <c r="AO6" i="26"/>
  <c r="AO12" i="25"/>
  <c r="AO7" i="25" s="1"/>
  <c r="AO6" i="25"/>
  <c r="AO10" i="25"/>
  <c r="AO13" i="25" s="1"/>
  <c r="AO12" i="24"/>
  <c r="AO10" i="24"/>
  <c r="AO13" i="24" s="1"/>
  <c r="AO6" i="24"/>
  <c r="AO12" i="23"/>
  <c r="AO7" i="23" s="1"/>
  <c r="AO10" i="23"/>
  <c r="AO13" i="23" s="1"/>
  <c r="AO6" i="23"/>
  <c r="AO10" i="22"/>
  <c r="AO13" i="22" s="1"/>
  <c r="AO12" i="22"/>
  <c r="AO7" i="22" s="1"/>
  <c r="AO6" i="22"/>
  <c r="AO10" i="20"/>
  <c r="AO13" i="20" s="1"/>
  <c r="AO12" i="20"/>
  <c r="AO7" i="20" s="1"/>
  <c r="AO6" i="20"/>
  <c r="AO12" i="19"/>
  <c r="AO6" i="19"/>
  <c r="AO10" i="19"/>
  <c r="AO13" i="19" s="1"/>
  <c r="AO12" i="18"/>
  <c r="AO7" i="18" s="1"/>
  <c r="AO10" i="18"/>
  <c r="AO13" i="18" s="1"/>
  <c r="AO6" i="18"/>
  <c r="AG6" i="7"/>
  <c r="AH11" i="7"/>
  <c r="AH12" i="7" s="1"/>
  <c r="AH7" i="7" s="1"/>
  <c r="AG10" i="7"/>
  <c r="AG13" i="7" s="1"/>
  <c r="AH6" i="7" l="1"/>
  <c r="AI11" i="7"/>
  <c r="AI12" i="7" s="1"/>
  <c r="AI7" i="7" s="1"/>
  <c r="AH10" i="7"/>
  <c r="AH13" i="7" s="1"/>
  <c r="AI6" i="7" l="1"/>
  <c r="AI10" i="7"/>
  <c r="AI13" i="7" s="1"/>
  <c r="AJ11" i="7"/>
  <c r="AJ12" i="7" s="1"/>
  <c r="AJ7" i="7" s="1"/>
  <c r="AJ6" i="7" l="1"/>
  <c r="AK11" i="7"/>
  <c r="AK12" i="7" s="1"/>
  <c r="AK7" i="7" s="1"/>
  <c r="AJ10" i="7"/>
  <c r="AJ13" i="7" s="1"/>
  <c r="AK6" i="7" l="1"/>
  <c r="AL11" i="7"/>
  <c r="AL12" i="7" s="1"/>
  <c r="AL7" i="7" s="1"/>
  <c r="AK10" i="7"/>
  <c r="AK13" i="7" s="1"/>
  <c r="AM11" i="7" l="1"/>
  <c r="AL6" i="7"/>
  <c r="AL10" i="7"/>
  <c r="AN11" i="7" l="1"/>
  <c r="AM12" i="7"/>
  <c r="AM7" i="7" s="1"/>
  <c r="AM10" i="7"/>
  <c r="AM13" i="7" s="1"/>
  <c r="AL13" i="7"/>
  <c r="AM6" i="7"/>
  <c r="AO11" i="7" l="1"/>
  <c r="AO12" i="7" s="1"/>
  <c r="AN12" i="7"/>
  <c r="AN7" i="7" s="1"/>
  <c r="AN10" i="7"/>
  <c r="AN13" i="7" s="1"/>
  <c r="AN6" i="7"/>
  <c r="AO10" i="7" l="1"/>
  <c r="AO13" i="7" s="1"/>
  <c r="AO6" i="7"/>
  <c r="T14" i="12"/>
  <c r="I22" i="7" s="1"/>
  <c r="J22" i="7" s="1"/>
  <c r="T20" i="12"/>
  <c r="I28" i="7" s="1"/>
  <c r="J28" i="7" s="1"/>
  <c r="T9" i="12"/>
  <c r="T11" i="12"/>
  <c r="I19" i="23" s="1"/>
  <c r="J19" i="23" s="1"/>
  <c r="T15" i="12"/>
  <c r="I23" i="26" s="1"/>
  <c r="J23" i="26" s="1"/>
  <c r="T13" i="12"/>
  <c r="I21" i="27" s="1"/>
  <c r="J21" i="27" s="1"/>
  <c r="T17" i="12"/>
  <c r="I25" i="24" s="1"/>
  <c r="J25" i="24" s="1"/>
  <c r="T8" i="12"/>
  <c r="I16" i="17" s="1"/>
  <c r="J16" i="17" s="1"/>
  <c r="T19" i="12"/>
  <c r="I27" i="17" s="1"/>
  <c r="J27" i="17" s="1"/>
  <c r="T12" i="12"/>
  <c r="I20" i="17" s="1"/>
  <c r="J20" i="17" s="1"/>
  <c r="T10" i="12"/>
  <c r="I18" i="17" s="1"/>
  <c r="J18" i="17" s="1"/>
  <c r="T6" i="12"/>
  <c r="I14" i="17" s="1"/>
  <c r="J14" i="17" s="1"/>
  <c r="T7" i="12"/>
  <c r="I15" i="17" s="1"/>
  <c r="J15" i="17" s="1"/>
  <c r="T16" i="12"/>
  <c r="I24" i="17" s="1"/>
  <c r="J24" i="17" s="1"/>
  <c r="T18" i="12"/>
  <c r="I26" i="17" s="1"/>
  <c r="J26" i="17" s="1"/>
  <c r="I28" i="26" l="1"/>
  <c r="J28" i="26" s="1"/>
  <c r="I14" i="23"/>
  <c r="J14" i="23" s="1"/>
  <c r="I28" i="17"/>
  <c r="J28" i="17" s="1"/>
  <c r="V9" i="12"/>
  <c r="I17" i="23"/>
  <c r="J17" i="23" s="1"/>
  <c r="I17" i="18"/>
  <c r="J17" i="18" s="1"/>
  <c r="I17" i="21"/>
  <c r="J17" i="21" s="1"/>
  <c r="I17" i="25"/>
  <c r="J17" i="25" s="1"/>
  <c r="I17" i="20"/>
  <c r="J17" i="20" s="1"/>
  <c r="I17" i="24"/>
  <c r="J17" i="24" s="1"/>
  <c r="I17" i="22"/>
  <c r="J17" i="22" s="1"/>
  <c r="I17" i="17"/>
  <c r="J17" i="17" s="1"/>
  <c r="I17" i="7"/>
  <c r="J17" i="7" s="1"/>
  <c r="I17" i="27"/>
  <c r="J17" i="27" s="1"/>
  <c r="I17" i="19"/>
  <c r="J17" i="19" s="1"/>
  <c r="I17" i="26"/>
  <c r="J17" i="26" s="1"/>
  <c r="I26" i="19"/>
  <c r="J26" i="19" s="1"/>
  <c r="I26" i="18"/>
  <c r="J26" i="18" s="1"/>
  <c r="V18" i="12"/>
  <c r="I26" i="26"/>
  <c r="J26" i="26" s="1"/>
  <c r="I26" i="27"/>
  <c r="J26" i="27" s="1"/>
  <c r="I26" i="21"/>
  <c r="J26" i="21" s="1"/>
  <c r="I26" i="7"/>
  <c r="J26" i="7" s="1"/>
  <c r="I26" i="20"/>
  <c r="J26" i="20" s="1"/>
  <c r="I26" i="23"/>
  <c r="J26" i="23" s="1"/>
  <c r="I26" i="24"/>
  <c r="J26" i="24" s="1"/>
  <c r="I26" i="25"/>
  <c r="J26" i="25" s="1"/>
  <c r="I26" i="22"/>
  <c r="J26" i="22" s="1"/>
  <c r="I24" i="23"/>
  <c r="J24" i="23" s="1"/>
  <c r="I24" i="20"/>
  <c r="J24" i="20" s="1"/>
  <c r="I24" i="22"/>
  <c r="J24" i="22" s="1"/>
  <c r="I24" i="27"/>
  <c r="J24" i="27" s="1"/>
  <c r="I24" i="24"/>
  <c r="J24" i="24" s="1"/>
  <c r="V16" i="12"/>
  <c r="I24" i="26"/>
  <c r="J24" i="26" s="1"/>
  <c r="I24" i="7"/>
  <c r="J24" i="7" s="1"/>
  <c r="I24" i="25"/>
  <c r="J24" i="25" s="1"/>
  <c r="I24" i="21"/>
  <c r="J24" i="21" s="1"/>
  <c r="I24" i="19"/>
  <c r="J24" i="19" s="1"/>
  <c r="I15" i="25"/>
  <c r="J15" i="25" s="1"/>
  <c r="I15" i="24"/>
  <c r="J15" i="24" s="1"/>
  <c r="I15" i="26"/>
  <c r="J15" i="26" s="1"/>
  <c r="I15" i="7"/>
  <c r="J15" i="7" s="1"/>
  <c r="I15" i="27"/>
  <c r="J15" i="27" s="1"/>
  <c r="I15" i="21"/>
  <c r="J15" i="21" s="1"/>
  <c r="I15" i="23"/>
  <c r="J15" i="23" s="1"/>
  <c r="V7" i="12"/>
  <c r="I15" i="18"/>
  <c r="J15" i="18" s="1"/>
  <c r="I15" i="20"/>
  <c r="J15" i="20" s="1"/>
  <c r="I15" i="22"/>
  <c r="J15" i="22" s="1"/>
  <c r="I14" i="21"/>
  <c r="J14" i="21" s="1"/>
  <c r="I14" i="18"/>
  <c r="J14" i="18" s="1"/>
  <c r="I14" i="19"/>
  <c r="J14" i="19" s="1"/>
  <c r="I14" i="27"/>
  <c r="J14" i="27" s="1"/>
  <c r="I14" i="7"/>
  <c r="J14" i="7" s="1"/>
  <c r="I14" i="20"/>
  <c r="J14" i="20" s="1"/>
  <c r="I14" i="26"/>
  <c r="J14" i="26" s="1"/>
  <c r="I14" i="24"/>
  <c r="J14" i="24" s="1"/>
  <c r="V6" i="12"/>
  <c r="I18" i="7"/>
  <c r="J18" i="7" s="1"/>
  <c r="I18" i="25"/>
  <c r="J18" i="25" s="1"/>
  <c r="I18" i="26"/>
  <c r="J18" i="26" s="1"/>
  <c r="V10" i="12"/>
  <c r="I18" i="27"/>
  <c r="J18" i="27" s="1"/>
  <c r="I18" i="21"/>
  <c r="J18" i="21" s="1"/>
  <c r="I18" i="19"/>
  <c r="J18" i="19" s="1"/>
  <c r="I18" i="24"/>
  <c r="J18" i="24" s="1"/>
  <c r="I18" i="22"/>
  <c r="J18" i="22" s="1"/>
  <c r="I18" i="18"/>
  <c r="J18" i="18" s="1"/>
  <c r="I18" i="23"/>
  <c r="J18" i="23" s="1"/>
  <c r="I20" i="19"/>
  <c r="J20" i="19" s="1"/>
  <c r="I20" i="21"/>
  <c r="J20" i="21" s="1"/>
  <c r="I20" i="26"/>
  <c r="J20" i="26" s="1"/>
  <c r="I20" i="18"/>
  <c r="J20" i="18" s="1"/>
  <c r="V12" i="12"/>
  <c r="I20" i="22"/>
  <c r="J20" i="22" s="1"/>
  <c r="I20" i="7"/>
  <c r="J20" i="7" s="1"/>
  <c r="I20" i="20"/>
  <c r="J20" i="20" s="1"/>
  <c r="I20" i="24"/>
  <c r="J20" i="24" s="1"/>
  <c r="I20" i="23"/>
  <c r="J20" i="23" s="1"/>
  <c r="I27" i="19"/>
  <c r="J27" i="19" s="1"/>
  <c r="I27" i="23"/>
  <c r="J27" i="23" s="1"/>
  <c r="V19" i="12"/>
  <c r="I27" i="18"/>
  <c r="J27" i="18" s="1"/>
  <c r="I27" i="24"/>
  <c r="J27" i="24" s="1"/>
  <c r="I27" i="21"/>
  <c r="J27" i="21" s="1"/>
  <c r="I27" i="27"/>
  <c r="J27" i="27" s="1"/>
  <c r="I27" i="20"/>
  <c r="J27" i="20" s="1"/>
  <c r="I27" i="25"/>
  <c r="J27" i="25" s="1"/>
  <c r="I27" i="7"/>
  <c r="J27" i="7" s="1"/>
  <c r="I16" i="26"/>
  <c r="J16" i="26" s="1"/>
  <c r="I16" i="19"/>
  <c r="J16" i="19" s="1"/>
  <c r="I16" i="18"/>
  <c r="J16" i="18" s="1"/>
  <c r="I16" i="7"/>
  <c r="J16" i="7" s="1"/>
  <c r="I16" i="24"/>
  <c r="J16" i="24" s="1"/>
  <c r="I16" i="27"/>
  <c r="J16" i="27" s="1"/>
  <c r="I16" i="21"/>
  <c r="J16" i="21" s="1"/>
  <c r="I16" i="20"/>
  <c r="J16" i="20" s="1"/>
  <c r="V8" i="12"/>
  <c r="I16" i="22"/>
  <c r="J16" i="22" s="1"/>
  <c r="I16" i="23"/>
  <c r="J16" i="23" s="1"/>
  <c r="I20" i="27"/>
  <c r="J20" i="27" s="1"/>
  <c r="V17" i="12"/>
  <c r="I25" i="27"/>
  <c r="J25" i="27" s="1"/>
  <c r="I25" i="26"/>
  <c r="J25" i="26" s="1"/>
  <c r="I25" i="25"/>
  <c r="J25" i="25" s="1"/>
  <c r="I25" i="18"/>
  <c r="J25" i="18" s="1"/>
  <c r="I25" i="23"/>
  <c r="J25" i="23" s="1"/>
  <c r="I25" i="19"/>
  <c r="J25" i="19" s="1"/>
  <c r="I25" i="21"/>
  <c r="J25" i="21" s="1"/>
  <c r="I25" i="20"/>
  <c r="J25" i="20" s="1"/>
  <c r="I25" i="7"/>
  <c r="J25" i="7" s="1"/>
  <c r="I25" i="22"/>
  <c r="J25" i="22" s="1"/>
  <c r="I21" i="24"/>
  <c r="J21" i="24" s="1"/>
  <c r="I21" i="22"/>
  <c r="J21" i="22" s="1"/>
  <c r="I21" i="21"/>
  <c r="J21" i="21" s="1"/>
  <c r="I21" i="26"/>
  <c r="J21" i="26" s="1"/>
  <c r="I21" i="20"/>
  <c r="J21" i="20" s="1"/>
  <c r="I21" i="18"/>
  <c r="J21" i="18" s="1"/>
  <c r="I21" i="7"/>
  <c r="J21" i="7" s="1"/>
  <c r="I21" i="23"/>
  <c r="J21" i="23" s="1"/>
  <c r="V13" i="12"/>
  <c r="I21" i="25"/>
  <c r="J21" i="25" s="1"/>
  <c r="I21" i="19"/>
  <c r="J21" i="19" s="1"/>
  <c r="I19" i="24"/>
  <c r="J19" i="24" s="1"/>
  <c r="I19" i="21"/>
  <c r="J19" i="21" s="1"/>
  <c r="I19" i="22"/>
  <c r="J19" i="22" s="1"/>
  <c r="I19" i="25"/>
  <c r="J19" i="25" s="1"/>
  <c r="I19" i="20"/>
  <c r="J19" i="20" s="1"/>
  <c r="I19" i="18"/>
  <c r="J19" i="18" s="1"/>
  <c r="I19" i="26"/>
  <c r="J19" i="26" s="1"/>
  <c r="V11" i="12"/>
  <c r="I19" i="27"/>
  <c r="J19" i="27" s="1"/>
  <c r="I19" i="19"/>
  <c r="J19" i="19" s="1"/>
  <c r="I19" i="7"/>
  <c r="J19" i="7" s="1"/>
  <c r="I23" i="20"/>
  <c r="J23" i="20" s="1"/>
  <c r="I23" i="23"/>
  <c r="J23" i="23" s="1"/>
  <c r="I23" i="7"/>
  <c r="J23" i="7" s="1"/>
  <c r="I23" i="24"/>
  <c r="J23" i="24" s="1"/>
  <c r="I23" i="19"/>
  <c r="J23" i="19" s="1"/>
  <c r="I23" i="21"/>
  <c r="J23" i="21" s="1"/>
  <c r="I23" i="17"/>
  <c r="J23" i="17" s="1"/>
  <c r="I23" i="27"/>
  <c r="J23" i="27" s="1"/>
  <c r="V15" i="12"/>
  <c r="I23" i="25"/>
  <c r="J23" i="25" s="1"/>
  <c r="I23" i="22"/>
  <c r="J23" i="22" s="1"/>
  <c r="I24" i="18"/>
  <c r="J24" i="18" s="1"/>
  <c r="I15" i="19"/>
  <c r="J15" i="19" s="1"/>
  <c r="I14" i="22"/>
  <c r="J14" i="22" s="1"/>
  <c r="I18" i="20"/>
  <c r="J18" i="20" s="1"/>
  <c r="I20" i="25"/>
  <c r="J20" i="25" s="1"/>
  <c r="I27" i="22"/>
  <c r="J27" i="22" s="1"/>
  <c r="I14" i="25"/>
  <c r="J14" i="25" s="1"/>
  <c r="I16" i="25"/>
  <c r="J16" i="25" s="1"/>
  <c r="I27" i="26"/>
  <c r="J27" i="26" s="1"/>
  <c r="I25" i="17"/>
  <c r="J25" i="17" s="1"/>
  <c r="I21" i="17"/>
  <c r="J21" i="17" s="1"/>
  <c r="I19" i="17"/>
  <c r="J19" i="17" s="1"/>
  <c r="I23" i="18"/>
  <c r="J23" i="18" s="1"/>
  <c r="I22" i="21"/>
  <c r="J22" i="21" s="1"/>
  <c r="I22" i="19"/>
  <c r="J22" i="19" s="1"/>
  <c r="I22" i="18"/>
  <c r="J22" i="18" s="1"/>
  <c r="I28" i="24"/>
  <c r="J28" i="24" s="1"/>
  <c r="I22" i="20"/>
  <c r="J22" i="20" s="1"/>
  <c r="I28" i="25"/>
  <c r="J28" i="25" s="1"/>
  <c r="I22" i="25"/>
  <c r="J22" i="25" s="1"/>
  <c r="I28" i="22"/>
  <c r="J28" i="22" s="1"/>
  <c r="V20" i="12"/>
  <c r="I22" i="17"/>
  <c r="J22" i="17" s="1"/>
  <c r="I28" i="23"/>
  <c r="J28" i="23" s="1"/>
  <c r="I22" i="23"/>
  <c r="J22" i="23" s="1"/>
  <c r="I22" i="22"/>
  <c r="J22" i="22" s="1"/>
  <c r="I28" i="19"/>
  <c r="J28" i="19" s="1"/>
  <c r="I22" i="27"/>
  <c r="J22" i="27" s="1"/>
  <c r="I28" i="27"/>
  <c r="J28" i="27" s="1"/>
  <c r="V14" i="12"/>
  <c r="I22" i="26"/>
  <c r="J22" i="26" s="1"/>
  <c r="I28" i="18"/>
  <c r="J28" i="18" s="1"/>
  <c r="I22" i="24"/>
  <c r="J22" i="24" s="1"/>
  <c r="I28" i="21"/>
  <c r="J28" i="21" s="1"/>
  <c r="I28" i="20"/>
  <c r="J28" i="20" s="1"/>
</calcChain>
</file>

<file path=xl/sharedStrings.xml><?xml version="1.0" encoding="utf-8"?>
<sst xmlns="http://schemas.openxmlformats.org/spreadsheetml/2006/main" count="1056" uniqueCount="154">
  <si>
    <t>Monat</t>
  </si>
  <si>
    <t>Tag</t>
  </si>
  <si>
    <t>Wochentag</t>
  </si>
  <si>
    <t>Mo</t>
  </si>
  <si>
    <t>Die</t>
  </si>
  <si>
    <t>Mit</t>
  </si>
  <si>
    <t>Do</t>
  </si>
  <si>
    <t>Fr</t>
  </si>
  <si>
    <t>Sa</t>
  </si>
  <si>
    <t>So</t>
  </si>
  <si>
    <t>Montag</t>
  </si>
  <si>
    <t>Dienstag</t>
  </si>
  <si>
    <t>Mittwoch</t>
  </si>
  <si>
    <t>Donnerstag</t>
  </si>
  <si>
    <t>Freitag</t>
  </si>
  <si>
    <t>Samstag</t>
  </si>
  <si>
    <t>Sonntag</t>
  </si>
  <si>
    <t>N</t>
  </si>
  <si>
    <t>Ja/Nein</t>
  </si>
  <si>
    <t>Ja</t>
  </si>
  <si>
    <t>Nein</t>
  </si>
  <si>
    <t>1 - Ja</t>
  </si>
  <si>
    <t>2 - Nein</t>
  </si>
  <si>
    <t>Jahr</t>
  </si>
  <si>
    <t>Q</t>
  </si>
  <si>
    <t>Mon_Bez1</t>
  </si>
  <si>
    <t>Mon_Bez2</t>
  </si>
  <si>
    <t>Januar</t>
  </si>
  <si>
    <t>Februar</t>
  </si>
  <si>
    <t>März</t>
  </si>
  <si>
    <t>April</t>
  </si>
  <si>
    <t>Mai</t>
  </si>
  <si>
    <t>Juni</t>
  </si>
  <si>
    <t>Juli</t>
  </si>
  <si>
    <t>August</t>
  </si>
  <si>
    <t>September</t>
  </si>
  <si>
    <t>Oktover</t>
  </si>
  <si>
    <t>November</t>
  </si>
  <si>
    <t>Dezember</t>
  </si>
  <si>
    <t>Betriebs-/Steuernummer:</t>
  </si>
  <si>
    <t>Straße:</t>
  </si>
  <si>
    <t>PLZ:</t>
  </si>
  <si>
    <t>Ort:</t>
  </si>
  <si>
    <t>Telefon:</t>
  </si>
  <si>
    <t>Fax:</t>
  </si>
  <si>
    <t>Mail:</t>
  </si>
  <si>
    <t>© 2024 by VNR Verlag für die Deutsche Wirtschaft AG</t>
  </si>
  <si>
    <t>Die Vervielfältigung, Verbreitung oder Veräußerung der Daten oder Texte ist unzulässig und</t>
  </si>
  <si>
    <t>ausdrücklich nur mit Genehmigung des Verlags gestattet.</t>
  </si>
  <si>
    <t>Name des Unternehmens:</t>
  </si>
  <si>
    <t>Pers-Nr.</t>
  </si>
  <si>
    <t>Vorname</t>
  </si>
  <si>
    <t>Nachname</t>
  </si>
  <si>
    <t>Eintritt</t>
  </si>
  <si>
    <t>Urlaubstage</t>
  </si>
  <si>
    <t>Resturlaub</t>
  </si>
  <si>
    <t>Urlaub insg.</t>
  </si>
  <si>
    <t>Bemerkungen</t>
  </si>
  <si>
    <t>Berlin</t>
  </si>
  <si>
    <t>KST/Abt.</t>
  </si>
  <si>
    <t>Hamburg</t>
  </si>
  <si>
    <t>Abk.</t>
  </si>
  <si>
    <t>Bez.</t>
  </si>
  <si>
    <t>Wert</t>
  </si>
  <si>
    <t>Urlaubs-
anspruch</t>
  </si>
  <si>
    <t>Pers.-
Nr.</t>
  </si>
  <si>
    <t>unver-
plant</t>
  </si>
  <si>
    <t>Nr.</t>
  </si>
  <si>
    <t>Abt.</t>
  </si>
  <si>
    <t>Summe geplant</t>
  </si>
  <si>
    <t>Rest</t>
  </si>
  <si>
    <t>© 2022 by mediaforwork - ein Unternehmensbereich der Verlag für die Deutsche Wirtschaft AG</t>
  </si>
  <si>
    <t>akt.
Mon.</t>
  </si>
  <si>
    <t>Jan</t>
  </si>
  <si>
    <t>Feb</t>
  </si>
  <si>
    <t>Mär</t>
  </si>
  <si>
    <t>Apr</t>
  </si>
  <si>
    <t>Jun</t>
  </si>
  <si>
    <t>Jul</t>
  </si>
  <si>
    <t>Aug</t>
  </si>
  <si>
    <t>Sep</t>
  </si>
  <si>
    <t>Okt</t>
  </si>
  <si>
    <t>Nov</t>
  </si>
  <si>
    <t>Dez</t>
  </si>
  <si>
    <t>Text 1</t>
  </si>
  <si>
    <t>Text 2</t>
  </si>
  <si>
    <t>J</t>
  </si>
  <si>
    <t>Allgemeine Angaben zum Unternehmen</t>
  </si>
  <si>
    <t>Firma:</t>
  </si>
  <si>
    <t>Müller GmbH</t>
  </si>
  <si>
    <t>Datum der Auswertung</t>
  </si>
  <si>
    <t>Bundesland:</t>
  </si>
  <si>
    <t>Baden-Württemberg</t>
  </si>
  <si>
    <t>Berechnungen</t>
  </si>
  <si>
    <t>Arbeitsfreier Feiertag?</t>
  </si>
  <si>
    <t>Feiertage
ohne Sa / So</t>
  </si>
  <si>
    <t>Berechnung</t>
  </si>
  <si>
    <t>Summe</t>
  </si>
  <si>
    <t>Wverweis</t>
  </si>
  <si>
    <t>Bundesland</t>
  </si>
  <si>
    <t>Neujahr</t>
  </si>
  <si>
    <t>ja</t>
  </si>
  <si>
    <t>Heilige 3 Könige</t>
  </si>
  <si>
    <t>Bayern</t>
  </si>
  <si>
    <t>nein</t>
  </si>
  <si>
    <t>Aschermittwoch</t>
  </si>
  <si>
    <t>Karfreitag</t>
  </si>
  <si>
    <t>Brandenburg</t>
  </si>
  <si>
    <t>Ostersonntag</t>
  </si>
  <si>
    <t>Bremen</t>
  </si>
  <si>
    <t>Ostermontag</t>
  </si>
  <si>
    <t>1. Mai</t>
  </si>
  <si>
    <t>Hessen</t>
  </si>
  <si>
    <t>Himmelfahrt</t>
  </si>
  <si>
    <t>Mecklenburg-Vorpommern</t>
  </si>
  <si>
    <t>Pfingstsonntag</t>
  </si>
  <si>
    <t>Niedersachsen</t>
  </si>
  <si>
    <t>Pfingstmontag</t>
  </si>
  <si>
    <t>Nordrhein-Westfalen</t>
  </si>
  <si>
    <t>Fronleichnam</t>
  </si>
  <si>
    <t>Rheinland-Pfalz</t>
  </si>
  <si>
    <t>Saarland</t>
  </si>
  <si>
    <t>3. Oktober</t>
  </si>
  <si>
    <t>Sachsen</t>
  </si>
  <si>
    <t>Buß- und Bettag</t>
  </si>
  <si>
    <t>Sachsen-Anhalt</t>
  </si>
  <si>
    <t>Reformationstag</t>
  </si>
  <si>
    <t>Schleswig-Holstein</t>
  </si>
  <si>
    <t>Allerheiligen</t>
  </si>
  <si>
    <t>Thüringen</t>
  </si>
  <si>
    <t>Heiligabend</t>
  </si>
  <si>
    <t>1. Weihnachtstag</t>
  </si>
  <si>
    <t>2. Weihnachtstag</t>
  </si>
  <si>
    <t>Feiertage nach Bundesländern</t>
  </si>
  <si>
    <t>Feiertage
nach
Bundesländern</t>
  </si>
  <si>
    <t>Datum</t>
  </si>
  <si>
    <t xml:space="preserve">  Feiertag</t>
  </si>
  <si>
    <t>Jahr:</t>
  </si>
  <si>
    <t>Homepage:</t>
  </si>
  <si>
    <t>Urlaubsplanung für das Jahr:</t>
  </si>
  <si>
    <t>Montag Arbeitstag:</t>
  </si>
  <si>
    <t>Dienstag Arbeitstag:</t>
  </si>
  <si>
    <t>Mittwoch Arbeitstag:</t>
  </si>
  <si>
    <t>Donnerstag Arbeitstag:</t>
  </si>
  <si>
    <t>Freitag Arbeitstag:</t>
  </si>
  <si>
    <t>Samstag Arbeitstag:</t>
  </si>
  <si>
    <t>Sonntag Arbeitstag:</t>
  </si>
  <si>
    <t>Tage</t>
  </si>
  <si>
    <t>Arbeitstag (J/N)</t>
  </si>
  <si>
    <t>Feiertag oder Urlaubssperre (J/N)</t>
  </si>
  <si>
    <t>Mrz</t>
  </si>
  <si>
    <t>insg.
verpl.</t>
  </si>
  <si>
    <t>Zusammenfassung für das Jahr:</t>
  </si>
  <si>
    <t>Mitarbeitende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</si>
</sst>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164" formatCode="_-* #,##0\ _€_-;\-* #,##0\ _€_-;_-* &quot;-&quot;\ _€_-;_-@_-"/>
    <numFmt numFmtId="165" formatCode="#,##0.0"/>
    <numFmt numFmtId="166" formatCode="0.0\ &quot;Tage&quot;"/>
    <numFmt numFmtId="167" formatCode="#,##0.0_ ;[Red]\-#,##0.0\ "/>
    <numFmt numFmtId="168" formatCode="0.0_ ;[Red]\-0.0\ "/>
    <numFmt numFmtId="169" formatCode="mmm"/>
    <numFmt numFmtId="170" formatCode="dd/mm/yy;@"/>
  </numFmts>
  <fonts count="35"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8"/>
      <name val="Calibri"/>
      <family val="2"/>
      <scheme val="minor"/>
    </font>
    <font>
      <sz val="10"/>
      <color theme="0"/>
      <name val="Arial"/>
      <family val="2"/>
    </font>
    <font>
      <sz val="11"/>
      <color theme="1"/>
      <name val="Arial"/>
      <family val="2"/>
    </font>
    <font>
      <b/>
      <sz val="11"/>
      <color theme="1"/>
      <name val="Arial"/>
      <family val="2"/>
    </font>
    <font>
      <b/>
      <sz val="10"/>
      <color theme="1"/>
      <name val="Arial"/>
      <family val="2"/>
    </font>
    <font>
      <b/>
      <sz val="8"/>
      <color theme="1"/>
      <name val="Arial"/>
      <family val="2"/>
    </font>
    <font>
      <sz val="10"/>
      <color theme="1"/>
      <name val="Arial"/>
      <family val="2"/>
    </font>
    <font>
      <b/>
      <sz val="12"/>
      <color theme="1"/>
      <name val="Arial"/>
      <family val="2"/>
    </font>
    <font>
      <sz val="9"/>
      <color theme="1"/>
      <name val="Arial"/>
      <family val="2"/>
    </font>
    <font>
      <sz val="8"/>
      <color theme="1"/>
      <name val="Arial"/>
      <family val="2"/>
    </font>
    <font>
      <b/>
      <sz val="14"/>
      <color theme="1"/>
      <name val="Arial"/>
      <family val="2"/>
    </font>
    <font>
      <b/>
      <sz val="10"/>
      <name val="Arial"/>
      <family val="2"/>
    </font>
    <font>
      <sz val="11"/>
      <name val="Arial"/>
      <family val="2"/>
    </font>
    <font>
      <sz val="10"/>
      <color indexed="9"/>
      <name val="Arial"/>
      <family val="2"/>
    </font>
    <font>
      <b/>
      <sz val="12"/>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8C8C8"/>
        <bgColor indexed="64"/>
      </patternFill>
    </fill>
    <fill>
      <patternFill patternType="solid">
        <fgColor rgb="FFC8E1B4"/>
        <bgColor indexed="64"/>
      </patternFill>
    </fill>
    <fill>
      <patternFill patternType="solid">
        <fgColor rgb="FFC8DCFF"/>
        <bgColor indexed="64"/>
      </patternFill>
    </fill>
    <fill>
      <patternFill patternType="solid">
        <fgColor rgb="FFEAEAEA"/>
        <bgColor indexed="64"/>
      </patternFill>
    </fill>
    <fill>
      <patternFill patternType="solid">
        <fgColor rgb="FFFAF5C8"/>
        <bgColor indexed="64"/>
      </patternFill>
    </fill>
    <fill>
      <patternFill patternType="solid">
        <fgColor rgb="FF96969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8"/>
      </top>
      <bottom/>
      <diagonal/>
    </border>
    <border>
      <left style="thin">
        <color indexed="64"/>
      </left>
      <right style="thin">
        <color indexed="64"/>
      </right>
      <top style="medium">
        <color indexed="8"/>
      </top>
      <bottom/>
      <diagonal/>
    </border>
    <border>
      <left style="thin">
        <color indexed="64"/>
      </left>
      <right style="medium">
        <color indexed="64"/>
      </right>
      <top style="medium">
        <color indexed="8"/>
      </top>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style="thin">
        <color indexed="64"/>
      </left>
      <right style="thin">
        <color indexed="64"/>
      </right>
      <top/>
      <bottom style="medium">
        <color indexed="8"/>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8"/>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xf numFmtId="164"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33" borderId="0" applyNumberFormat="0" applyFont="0" applyBorder="0" applyAlignment="0" applyProtection="0"/>
    <xf numFmtId="0" fontId="1" fillId="34" borderId="0" applyNumberFormat="0" applyFont="0" applyBorder="0" applyAlignment="0" applyProtection="0"/>
    <xf numFmtId="0" fontId="1" fillId="35" borderId="0" applyNumberFormat="0" applyFont="0" applyBorder="0" applyAlignment="0" applyProtection="0"/>
    <xf numFmtId="0" fontId="1" fillId="36" borderId="0" applyNumberFormat="0" applyFont="0" applyBorder="0" applyAlignment="0" applyProtection="0"/>
    <xf numFmtId="0" fontId="1" fillId="37" borderId="0" applyNumberFormat="0" applyFont="0" applyBorder="0" applyAlignment="0" applyProtection="0"/>
    <xf numFmtId="0" fontId="1" fillId="38" borderId="0" applyNumberFormat="0" applyFont="0" applyBorder="0" applyAlignment="0" applyProtection="0"/>
    <xf numFmtId="0" fontId="1" fillId="0" borderId="0"/>
    <xf numFmtId="0" fontId="18" fillId="0" borderId="0" applyNumberFormat="0" applyFill="0" applyBorder="0" applyAlignment="0" applyProtection="0"/>
    <xf numFmtId="0" fontId="19" fillId="0" borderId="0"/>
    <xf numFmtId="0" fontId="32" fillId="0" borderId="0"/>
  </cellStyleXfs>
  <cellXfs count="346">
    <xf numFmtId="0" fontId="0" fillId="0" borderId="0" xfId="0"/>
    <xf numFmtId="0" fontId="0" fillId="0" borderId="0" xfId="0" applyAlignment="1">
      <alignment horizontal="left"/>
    </xf>
    <xf numFmtId="0" fontId="16" fillId="0" borderId="41" xfId="0" applyFont="1"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16" fillId="0" borderId="37" xfId="0" applyFont="1" applyBorder="1" applyAlignment="1">
      <alignment horizontal="left"/>
    </xf>
    <xf numFmtId="0" fontId="0" fillId="0" borderId="38" xfId="0" applyBorder="1"/>
    <xf numFmtId="0" fontId="0" fillId="0" borderId="44" xfId="0" applyBorder="1" applyAlignment="1">
      <alignment horizontal="left"/>
    </xf>
    <xf numFmtId="0" fontId="0" fillId="0" borderId="28" xfId="0" applyBorder="1" applyAlignment="1">
      <alignment horizontal="center"/>
    </xf>
    <xf numFmtId="0" fontId="0" fillId="0" borderId="45" xfId="0" applyBorder="1" applyAlignment="1">
      <alignment horizontal="left"/>
    </xf>
    <xf numFmtId="0" fontId="0" fillId="0" borderId="30" xfId="0" applyBorder="1" applyAlignment="1">
      <alignment horizontal="center"/>
    </xf>
    <xf numFmtId="0" fontId="0" fillId="0" borderId="46" xfId="0" applyBorder="1" applyAlignment="1">
      <alignment horizontal="left"/>
    </xf>
    <xf numFmtId="0" fontId="0" fillId="0" borderId="29" xfId="0" applyBorder="1" applyAlignment="1">
      <alignment horizontal="center"/>
    </xf>
    <xf numFmtId="0" fontId="16" fillId="0" borderId="49" xfId="0" applyFont="1" applyBorder="1" applyAlignment="1">
      <alignment horizontal="center"/>
    </xf>
    <xf numFmtId="0" fontId="0" fillId="0" borderId="16" xfId="0" applyBorder="1"/>
    <xf numFmtId="0" fontId="0" fillId="0" borderId="20" xfId="0" applyBorder="1"/>
    <xf numFmtId="49" fontId="22" fillId="0" borderId="44" xfId="0" applyNumberFormat="1" applyFont="1" applyBorder="1" applyAlignment="1" applyProtection="1">
      <alignment horizontal="center"/>
      <protection locked="0"/>
    </xf>
    <xf numFmtId="49" fontId="22" fillId="0" borderId="21" xfId="0" applyNumberFormat="1" applyFont="1" applyBorder="1" applyProtection="1">
      <protection locked="0"/>
    </xf>
    <xf numFmtId="14" fontId="22" fillId="0" borderId="19" xfId="0" applyNumberFormat="1" applyFont="1" applyBorder="1" applyProtection="1">
      <protection locked="0"/>
    </xf>
    <xf numFmtId="166" fontId="22" fillId="0" borderId="53" xfId="0" applyNumberFormat="1" applyFont="1" applyBorder="1" applyProtection="1">
      <protection locked="0"/>
    </xf>
    <xf numFmtId="0" fontId="22" fillId="0" borderId="28" xfId="0" applyFont="1" applyBorder="1" applyProtection="1">
      <protection locked="0"/>
    </xf>
    <xf numFmtId="49" fontId="22" fillId="0" borderId="47" xfId="0" applyNumberFormat="1" applyFont="1" applyBorder="1" applyAlignment="1" applyProtection="1">
      <alignment horizontal="center"/>
      <protection locked="0"/>
    </xf>
    <xf numFmtId="49" fontId="22" fillId="0" borderId="18" xfId="0" applyNumberFormat="1" applyFont="1" applyBorder="1" applyProtection="1">
      <protection locked="0"/>
    </xf>
    <xf numFmtId="14" fontId="22" fillId="0" borderId="16" xfId="0" applyNumberFormat="1" applyFont="1" applyBorder="1" applyProtection="1">
      <protection locked="0"/>
    </xf>
    <xf numFmtId="166" fontId="22" fillId="0" borderId="17" xfId="0" applyNumberFormat="1" applyFont="1" applyBorder="1" applyProtection="1">
      <protection locked="0"/>
    </xf>
    <xf numFmtId="0" fontId="22" fillId="0" borderId="29" xfId="0" applyFont="1" applyBorder="1" applyProtection="1">
      <protection locked="0"/>
    </xf>
    <xf numFmtId="49" fontId="22" fillId="0" borderId="45" xfId="0" applyNumberFormat="1" applyFont="1" applyBorder="1" applyAlignment="1" applyProtection="1">
      <alignment horizontal="center"/>
      <protection locked="0"/>
    </xf>
    <xf numFmtId="49" fontId="22" fillId="0" borderId="22" xfId="0" applyNumberFormat="1" applyFont="1" applyBorder="1" applyProtection="1">
      <protection locked="0"/>
    </xf>
    <xf numFmtId="14" fontId="22" fillId="0" borderId="20" xfId="0" applyNumberFormat="1" applyFont="1" applyBorder="1" applyProtection="1">
      <protection locked="0"/>
    </xf>
    <xf numFmtId="166" fontId="22" fillId="0" borderId="54" xfId="0" applyNumberFormat="1" applyFont="1" applyBorder="1" applyProtection="1">
      <protection locked="0"/>
    </xf>
    <xf numFmtId="0" fontId="22" fillId="0" borderId="30" xfId="0" applyFont="1" applyBorder="1" applyProtection="1">
      <protection locked="0"/>
    </xf>
    <xf numFmtId="0" fontId="26" fillId="0" borderId="0" xfId="52" applyFont="1" applyProtection="1">
      <protection hidden="1"/>
    </xf>
    <xf numFmtId="0" fontId="26" fillId="0" borderId="0" xfId="52" applyFont="1" applyAlignment="1" applyProtection="1">
      <alignment wrapText="1"/>
      <protection hidden="1"/>
    </xf>
    <xf numFmtId="0" fontId="26" fillId="0" borderId="0" xfId="52" applyFont="1" applyAlignment="1" applyProtection="1">
      <alignment horizontal="center" vertical="center" wrapText="1"/>
      <protection hidden="1"/>
    </xf>
    <xf numFmtId="0" fontId="22" fillId="0" borderId="0" xfId="52" applyFont="1" applyProtection="1">
      <protection hidden="1"/>
    </xf>
    <xf numFmtId="0" fontId="28" fillId="0" borderId="0" xfId="52" applyFont="1" applyProtection="1">
      <protection hidden="1"/>
    </xf>
    <xf numFmtId="0" fontId="26" fillId="0" borderId="0" xfId="52" applyFont="1" applyAlignment="1" applyProtection="1">
      <alignment horizontal="center" wrapText="1"/>
      <protection hidden="1"/>
    </xf>
    <xf numFmtId="0" fontId="0" fillId="0" borderId="19" xfId="0" applyBorder="1"/>
    <xf numFmtId="0" fontId="16" fillId="0" borderId="13" xfId="0" applyFont="1" applyBorder="1" applyAlignment="1">
      <alignment horizontal="left"/>
    </xf>
    <xf numFmtId="0" fontId="16" fillId="0" borderId="14" xfId="0" applyFont="1" applyBorder="1"/>
    <xf numFmtId="0" fontId="16" fillId="0" borderId="51" xfId="0" applyFont="1" applyBorder="1"/>
    <xf numFmtId="0" fontId="16" fillId="0" borderId="48" xfId="0" applyFont="1" applyBorder="1" applyAlignment="1">
      <alignment horizontal="center"/>
    </xf>
    <xf numFmtId="0" fontId="16" fillId="0" borderId="35" xfId="0" applyFont="1" applyBorder="1" applyAlignment="1">
      <alignment horizontal="center"/>
    </xf>
    <xf numFmtId="0" fontId="0" fillId="0" borderId="50" xfId="0" applyBorder="1"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0" fillId="0" borderId="16" xfId="0" applyBorder="1" applyAlignment="1">
      <alignment horizontal="center"/>
    </xf>
    <xf numFmtId="0" fontId="0" fillId="0" borderId="16" xfId="0" applyBorder="1" applyAlignment="1">
      <alignment horizontal="center" wrapText="1"/>
    </xf>
    <xf numFmtId="0" fontId="0" fillId="0" borderId="45" xfId="0" applyBorder="1" applyAlignment="1">
      <alignment horizontal="center"/>
    </xf>
    <xf numFmtId="0" fontId="0" fillId="0" borderId="20" xfId="0" applyBorder="1" applyAlignment="1">
      <alignment horizontal="center" wrapText="1"/>
    </xf>
    <xf numFmtId="0" fontId="0" fillId="40" borderId="29" xfId="0" applyFill="1" applyBorder="1"/>
    <xf numFmtId="0" fontId="0" fillId="40" borderId="30" xfId="0" applyFill="1" applyBorder="1"/>
    <xf numFmtId="0" fontId="16" fillId="0" borderId="62" xfId="0" applyFont="1" applyBorder="1"/>
    <xf numFmtId="0" fontId="16" fillId="0" borderId="36" xfId="0" applyFont="1" applyBorder="1" applyAlignment="1">
      <alignment horizontal="center"/>
    </xf>
    <xf numFmtId="0" fontId="16" fillId="0" borderId="75" xfId="0" applyFont="1" applyBorder="1" applyAlignment="1">
      <alignment horizontal="center"/>
    </xf>
    <xf numFmtId="0" fontId="16" fillId="0" borderId="75" xfId="0" applyFont="1" applyBorder="1"/>
    <xf numFmtId="0" fontId="0" fillId="40" borderId="16" xfId="0" applyFill="1" applyBorder="1"/>
    <xf numFmtId="0" fontId="0" fillId="0" borderId="44" xfId="0" applyBorder="1" applyAlignment="1">
      <alignment horizontal="center"/>
    </xf>
    <xf numFmtId="0" fontId="0" fillId="40" borderId="19" xfId="0" applyFill="1" applyBorder="1"/>
    <xf numFmtId="0" fontId="0" fillId="40" borderId="20" xfId="0" applyFill="1" applyBorder="1"/>
    <xf numFmtId="0" fontId="0" fillId="40" borderId="28" xfId="0" applyFill="1" applyBorder="1"/>
    <xf numFmtId="1" fontId="31" fillId="0" borderId="41" xfId="52" applyNumberFormat="1" applyFont="1" applyBorder="1" applyAlignment="1" applyProtection="1">
      <alignment horizontal="center"/>
      <protection locked="0"/>
    </xf>
    <xf numFmtId="0" fontId="19" fillId="0" borderId="19" xfId="52" applyBorder="1" applyAlignment="1">
      <alignment horizontal="center" vertical="center"/>
    </xf>
    <xf numFmtId="0" fontId="22" fillId="0" borderId="16" xfId="0" applyFont="1" applyBorder="1" applyAlignment="1" applyProtection="1">
      <alignment horizontal="center"/>
      <protection locked="0"/>
    </xf>
    <xf numFmtId="0" fontId="19" fillId="0" borderId="0" xfId="52"/>
    <xf numFmtId="0" fontId="19" fillId="0" borderId="48" xfId="52" applyBorder="1"/>
    <xf numFmtId="0" fontId="19" fillId="0" borderId="21" xfId="52" applyBorder="1" applyAlignment="1">
      <alignment horizontal="center" vertical="center"/>
    </xf>
    <xf numFmtId="0" fontId="19" fillId="0" borderId="28" xfId="52" applyBorder="1" applyAlignment="1">
      <alignment horizontal="center" vertical="center"/>
    </xf>
    <xf numFmtId="0" fontId="19" fillId="0" borderId="18" xfId="52" applyBorder="1" applyAlignment="1">
      <alignment horizontal="center" vertical="center"/>
    </xf>
    <xf numFmtId="0" fontId="19" fillId="0" borderId="16" xfId="52" applyBorder="1" applyAlignment="1">
      <alignment horizontal="center" vertical="center"/>
    </xf>
    <xf numFmtId="0" fontId="19" fillId="0" borderId="84" xfId="52" applyBorder="1" applyAlignment="1">
      <alignment horizontal="center" vertical="center"/>
    </xf>
    <xf numFmtId="0" fontId="19" fillId="0" borderId="29" xfId="52" applyBorder="1" applyAlignment="1">
      <alignment horizontal="center" vertical="center"/>
    </xf>
    <xf numFmtId="0" fontId="19" fillId="0" borderId="17" xfId="52" applyBorder="1" applyAlignment="1">
      <alignment horizontal="center" vertical="center"/>
    </xf>
    <xf numFmtId="0" fontId="19" fillId="0" borderId="41" xfId="52" applyBorder="1" applyAlignment="1">
      <alignment horizontal="center" vertical="center"/>
    </xf>
    <xf numFmtId="0" fontId="19" fillId="0" borderId="23" xfId="52" applyBorder="1" applyAlignment="1">
      <alignment horizontal="center" vertical="center"/>
    </xf>
    <xf numFmtId="0" fontId="19" fillId="0" borderId="22" xfId="52" applyBorder="1" applyAlignment="1">
      <alignment horizontal="center" vertical="center"/>
    </xf>
    <xf numFmtId="0" fontId="19" fillId="0" borderId="20" xfId="52" applyBorder="1" applyAlignment="1">
      <alignment horizontal="center" vertical="center"/>
    </xf>
    <xf numFmtId="0" fontId="19" fillId="0" borderId="30" xfId="52" applyBorder="1" applyAlignment="1">
      <alignment horizontal="center" vertical="center"/>
    </xf>
    <xf numFmtId="0" fontId="19" fillId="39" borderId="41" xfId="52" applyFill="1" applyBorder="1" applyAlignment="1">
      <alignment wrapText="1"/>
    </xf>
    <xf numFmtId="0" fontId="19" fillId="39" borderId="36" xfId="52" applyFill="1" applyBorder="1" applyAlignment="1">
      <alignment horizontal="center" vertical="center" textRotation="90"/>
    </xf>
    <xf numFmtId="0" fontId="19" fillId="39" borderId="75" xfId="52" applyFill="1" applyBorder="1" applyAlignment="1">
      <alignment horizontal="center" vertical="center" textRotation="90"/>
    </xf>
    <xf numFmtId="0" fontId="19" fillId="39" borderId="62" xfId="52" applyFill="1" applyBorder="1" applyAlignment="1">
      <alignment horizontal="center" vertical="center" textRotation="90"/>
    </xf>
    <xf numFmtId="0" fontId="19" fillId="39" borderId="72" xfId="52" applyFill="1" applyBorder="1" applyAlignment="1" applyProtection="1">
      <alignment vertical="center"/>
      <protection hidden="1"/>
    </xf>
    <xf numFmtId="0" fontId="19" fillId="39" borderId="46" xfId="52" applyFill="1" applyBorder="1" applyAlignment="1" applyProtection="1">
      <alignment vertical="center"/>
      <protection hidden="1"/>
    </xf>
    <xf numFmtId="0" fontId="19" fillId="39" borderId="43" xfId="52" applyFill="1" applyBorder="1" applyAlignment="1" applyProtection="1">
      <alignment vertical="center"/>
      <protection hidden="1"/>
    </xf>
    <xf numFmtId="0" fontId="23" fillId="0" borderId="16" xfId="0" applyFont="1" applyBorder="1" applyAlignment="1" applyProtection="1">
      <alignment horizontal="center"/>
      <protection locked="0"/>
    </xf>
    <xf numFmtId="0" fontId="0" fillId="0" borderId="10" xfId="0" applyBorder="1"/>
    <xf numFmtId="0" fontId="0" fillId="0" borderId="39" xfId="0" applyBorder="1"/>
    <xf numFmtId="0" fontId="0" fillId="0" borderId="11" xfId="0" applyBorder="1"/>
    <xf numFmtId="0" fontId="0" fillId="0" borderId="12" xfId="0" applyBorder="1"/>
    <xf numFmtId="0" fontId="0" fillId="0" borderId="40" xfId="0" applyBorder="1"/>
    <xf numFmtId="0" fontId="16" fillId="0" borderId="16" xfId="0" applyFont="1" applyBorder="1"/>
    <xf numFmtId="0" fontId="22" fillId="0" borderId="0" xfId="0" applyFont="1" applyAlignment="1">
      <alignment horizontal="center"/>
    </xf>
    <xf numFmtId="0" fontId="0" fillId="0" borderId="0" xfId="0" applyAlignment="1">
      <alignment horizontal="center"/>
    </xf>
    <xf numFmtId="0" fontId="19" fillId="0" borderId="0" xfId="52" applyAlignment="1">
      <alignment horizontal="right"/>
    </xf>
    <xf numFmtId="0" fontId="31" fillId="0" borderId="17" xfId="52" applyFont="1" applyBorder="1" applyAlignment="1">
      <alignment horizontal="left"/>
    </xf>
    <xf numFmtId="0" fontId="31" fillId="0" borderId="27" xfId="52" applyFont="1" applyBorder="1" applyAlignment="1">
      <alignment horizontal="left"/>
    </xf>
    <xf numFmtId="0" fontId="19" fillId="0" borderId="0" xfId="53" applyFont="1"/>
    <xf numFmtId="0" fontId="19" fillId="0" borderId="44" xfId="52" applyBorder="1"/>
    <xf numFmtId="0" fontId="19" fillId="0" borderId="19" xfId="52" applyBorder="1"/>
    <xf numFmtId="0" fontId="19" fillId="0" borderId="28" xfId="52" applyBorder="1"/>
    <xf numFmtId="0" fontId="33" fillId="43" borderId="0" xfId="52" applyFont="1" applyFill="1"/>
    <xf numFmtId="14" fontId="31" fillId="42" borderId="16" xfId="52" applyNumberFormat="1" applyFont="1" applyFill="1" applyBorder="1" applyAlignment="1">
      <alignment horizontal="left"/>
    </xf>
    <xf numFmtId="0" fontId="19" fillId="0" borderId="45" xfId="52" applyBorder="1" applyAlignment="1">
      <alignment horizontal="center"/>
    </xf>
    <xf numFmtId="0" fontId="19" fillId="0" borderId="20" xfId="52" applyBorder="1" applyAlignment="1">
      <alignment horizontal="center"/>
    </xf>
    <xf numFmtId="0" fontId="19" fillId="0" borderId="30" xfId="52" applyBorder="1" applyAlignment="1">
      <alignment horizontal="center"/>
    </xf>
    <xf numFmtId="0" fontId="19" fillId="0" borderId="10" xfId="52" applyBorder="1"/>
    <xf numFmtId="0" fontId="19" fillId="0" borderId="39" xfId="52" applyBorder="1"/>
    <xf numFmtId="0" fontId="31" fillId="0" borderId="13" xfId="52" applyFont="1" applyBorder="1"/>
    <xf numFmtId="0" fontId="31" fillId="0" borderId="51" xfId="52" applyFont="1" applyBorder="1"/>
    <xf numFmtId="1" fontId="31" fillId="0" borderId="41" xfId="52" applyNumberFormat="1" applyFont="1" applyBorder="1" applyAlignment="1">
      <alignment horizontal="center"/>
    </xf>
    <xf numFmtId="1" fontId="31" fillId="0" borderId="51" xfId="52" applyNumberFormat="1" applyFont="1" applyBorder="1" applyAlignment="1">
      <alignment horizontal="center"/>
    </xf>
    <xf numFmtId="0" fontId="19" fillId="0" borderId="10" xfId="52" applyBorder="1" applyAlignment="1">
      <alignment horizontal="left"/>
    </xf>
    <xf numFmtId="0" fontId="19" fillId="0" borderId="0" xfId="52" applyAlignment="1">
      <alignment horizontal="center"/>
    </xf>
    <xf numFmtId="0" fontId="31" fillId="39" borderId="49" xfId="52" applyFont="1" applyFill="1" applyBorder="1" applyAlignment="1">
      <alignment horizontal="center" vertical="center" wrapText="1"/>
    </xf>
    <xf numFmtId="0" fontId="31" fillId="39" borderId="49" xfId="52" applyFont="1" applyFill="1" applyBorder="1" applyAlignment="1">
      <alignment vertical="center"/>
    </xf>
    <xf numFmtId="0" fontId="31" fillId="39" borderId="35" xfId="52" applyFont="1" applyFill="1" applyBorder="1" applyAlignment="1">
      <alignment horizontal="center" vertical="center" wrapText="1"/>
    </xf>
    <xf numFmtId="1" fontId="31" fillId="39" borderId="49" xfId="52" applyNumberFormat="1" applyFont="1" applyFill="1" applyBorder="1" applyAlignment="1">
      <alignment horizontal="center" vertical="center"/>
    </xf>
    <xf numFmtId="0" fontId="19" fillId="0" borderId="80" xfId="52" applyBorder="1"/>
    <xf numFmtId="170" fontId="19" fillId="0" borderId="80" xfId="52" applyNumberFormat="1" applyBorder="1" applyAlignment="1">
      <alignment horizontal="center"/>
    </xf>
    <xf numFmtId="0" fontId="19" fillId="0" borderId="80" xfId="52" applyBorder="1" applyAlignment="1">
      <alignment horizontal="center"/>
    </xf>
    <xf numFmtId="0" fontId="31" fillId="0" borderId="41" xfId="52" applyFont="1" applyBorder="1"/>
    <xf numFmtId="0" fontId="19" fillId="0" borderId="72" xfId="52" applyBorder="1" applyAlignment="1">
      <alignment horizontal="center"/>
    </xf>
    <xf numFmtId="0" fontId="19" fillId="0" borderId="34" xfId="52" applyBorder="1" applyAlignment="1">
      <alignment horizontal="center"/>
    </xf>
    <xf numFmtId="0" fontId="19" fillId="0" borderId="49" xfId="52" applyBorder="1" applyAlignment="1">
      <alignment horizontal="center"/>
    </xf>
    <xf numFmtId="0" fontId="19" fillId="0" borderId="52" xfId="52" applyBorder="1" applyAlignment="1">
      <alignment horizontal="center"/>
    </xf>
    <xf numFmtId="0" fontId="19" fillId="0" borderId="41" xfId="52" applyBorder="1" applyAlignment="1">
      <alignment horizontal="center"/>
    </xf>
    <xf numFmtId="0" fontId="19" fillId="0" borderId="13" xfId="52" applyBorder="1" applyAlignment="1">
      <alignment horizontal="center"/>
    </xf>
    <xf numFmtId="0" fontId="19" fillId="0" borderId="13" xfId="52" applyBorder="1" applyAlignment="1">
      <alignment horizontal="right"/>
    </xf>
    <xf numFmtId="0" fontId="19" fillId="0" borderId="81" xfId="52" applyBorder="1" applyAlignment="1">
      <alignment horizontal="right"/>
    </xf>
    <xf numFmtId="0" fontId="19" fillId="0" borderId="13" xfId="52" applyBorder="1"/>
    <xf numFmtId="170" fontId="19" fillId="0" borderId="19" xfId="52" applyNumberFormat="1" applyBorder="1" applyAlignment="1">
      <alignment horizontal="center"/>
    </xf>
    <xf numFmtId="0" fontId="19" fillId="0" borderId="19" xfId="52" applyBorder="1" applyAlignment="1">
      <alignment horizontal="center"/>
    </xf>
    <xf numFmtId="0" fontId="19" fillId="0" borderId="28" xfId="52" applyBorder="1" applyAlignment="1">
      <alignment horizontal="center"/>
    </xf>
    <xf numFmtId="14" fontId="19" fillId="0" borderId="72" xfId="52" applyNumberFormat="1" applyBorder="1" applyAlignment="1">
      <alignment horizontal="center"/>
    </xf>
    <xf numFmtId="0" fontId="19" fillId="0" borderId="46" xfId="52" applyBorder="1" applyAlignment="1">
      <alignment horizontal="center"/>
    </xf>
    <xf numFmtId="0" fontId="19" fillId="0" borderId="26" xfId="52" applyBorder="1"/>
    <xf numFmtId="0" fontId="19" fillId="0" borderId="23" xfId="52" applyBorder="1"/>
    <xf numFmtId="0" fontId="19" fillId="0" borderId="82" xfId="52" applyBorder="1"/>
    <xf numFmtId="0" fontId="19" fillId="0" borderId="42" xfId="52" applyBorder="1"/>
    <xf numFmtId="0" fontId="19" fillId="0" borderId="74" xfId="52" applyBorder="1" applyAlignment="1">
      <alignment horizontal="center"/>
    </xf>
    <xf numFmtId="0" fontId="19" fillId="0" borderId="74" xfId="52" applyBorder="1" applyAlignment="1">
      <alignment horizontal="right"/>
    </xf>
    <xf numFmtId="0" fontId="19" fillId="0" borderId="83" xfId="52" applyBorder="1" applyAlignment="1">
      <alignment horizontal="right"/>
    </xf>
    <xf numFmtId="0" fontId="19" fillId="0" borderId="74" xfId="52" applyBorder="1"/>
    <xf numFmtId="0" fontId="19" fillId="0" borderId="42" xfId="52" applyBorder="1" applyAlignment="1">
      <alignment horizontal="center"/>
    </xf>
    <xf numFmtId="0" fontId="19" fillId="0" borderId="47" xfId="52" applyBorder="1"/>
    <xf numFmtId="170" fontId="19" fillId="0" borderId="16" xfId="52" applyNumberFormat="1" applyBorder="1" applyAlignment="1">
      <alignment horizontal="center"/>
    </xf>
    <xf numFmtId="0" fontId="19" fillId="0" borderId="16" xfId="52" applyBorder="1" applyAlignment="1">
      <alignment horizontal="center"/>
    </xf>
    <xf numFmtId="0" fontId="19" fillId="0" borderId="16" xfId="52" applyBorder="1"/>
    <xf numFmtId="0" fontId="19" fillId="0" borderId="29" xfId="52" applyBorder="1" applyAlignment="1">
      <alignment horizontal="center"/>
    </xf>
    <xf numFmtId="14" fontId="19" fillId="0" borderId="46" xfId="52" applyNumberFormat="1" applyBorder="1" applyAlignment="1">
      <alignment horizontal="center"/>
    </xf>
    <xf numFmtId="0" fontId="19" fillId="0" borderId="18" xfId="52" applyBorder="1"/>
    <xf numFmtId="0" fontId="19" fillId="0" borderId="17" xfId="52" applyBorder="1"/>
    <xf numFmtId="0" fontId="19" fillId="0" borderId="46" xfId="52" applyBorder="1"/>
    <xf numFmtId="0" fontId="19" fillId="0" borderId="83" xfId="52" applyBorder="1" applyAlignment="1">
      <alignment horizontal="center"/>
    </xf>
    <xf numFmtId="0" fontId="19" fillId="0" borderId="83" xfId="52" applyBorder="1"/>
    <xf numFmtId="0" fontId="19" fillId="0" borderId="31" xfId="52" applyBorder="1" applyAlignment="1">
      <alignment horizontal="center"/>
    </xf>
    <xf numFmtId="0" fontId="19" fillId="0" borderId="43" xfId="52" applyBorder="1" applyAlignment="1">
      <alignment horizontal="center"/>
    </xf>
    <xf numFmtId="0" fontId="19" fillId="0" borderId="31" xfId="52" applyBorder="1" applyAlignment="1">
      <alignment horizontal="right"/>
    </xf>
    <xf numFmtId="0" fontId="19" fillId="0" borderId="16" xfId="52" applyBorder="1" applyAlignment="1">
      <alignment horizontal="right"/>
    </xf>
    <xf numFmtId="0" fontId="19" fillId="0" borderId="43" xfId="52" applyBorder="1"/>
    <xf numFmtId="0" fontId="19" fillId="0" borderId="45" xfId="52" applyBorder="1"/>
    <xf numFmtId="170" fontId="19" fillId="0" borderId="20" xfId="52" applyNumberFormat="1" applyBorder="1" applyAlignment="1">
      <alignment horizontal="center"/>
    </xf>
    <xf numFmtId="0" fontId="19" fillId="0" borderId="20" xfId="52" applyBorder="1"/>
    <xf numFmtId="14" fontId="19" fillId="0" borderId="43" xfId="52" applyNumberFormat="1" applyBorder="1" applyAlignment="1">
      <alignment horizontal="center"/>
    </xf>
    <xf numFmtId="0" fontId="19" fillId="0" borderId="22" xfId="52" applyBorder="1"/>
    <xf numFmtId="0" fontId="19" fillId="0" borderId="54" xfId="52" applyBorder="1"/>
    <xf numFmtId="0" fontId="19" fillId="0" borderId="11" xfId="52" applyBorder="1"/>
    <xf numFmtId="0" fontId="19" fillId="0" borderId="12" xfId="52" applyBorder="1"/>
    <xf numFmtId="0" fontId="19" fillId="0" borderId="40" xfId="52" applyBorder="1"/>
    <xf numFmtId="0" fontId="26" fillId="0" borderId="0" xfId="0" applyFont="1"/>
    <xf numFmtId="0" fontId="26" fillId="0" borderId="10" xfId="0" applyFont="1" applyBorder="1"/>
    <xf numFmtId="0" fontId="26" fillId="0" borderId="39" xfId="0" applyFont="1" applyBorder="1"/>
    <xf numFmtId="0" fontId="19" fillId="0" borderId="0" xfId="0" applyFont="1"/>
    <xf numFmtId="0" fontId="21" fillId="0" borderId="0" xfId="0" applyFont="1"/>
    <xf numFmtId="165" fontId="21" fillId="0" borderId="0" xfId="0" applyNumberFormat="1" applyFont="1"/>
    <xf numFmtId="0" fontId="26" fillId="0" borderId="0" xfId="0" applyFont="1" applyAlignment="1">
      <alignment horizontal="center"/>
    </xf>
    <xf numFmtId="14" fontId="26" fillId="0" borderId="0" xfId="0" applyNumberFormat="1" applyFont="1"/>
    <xf numFmtId="0" fontId="26" fillId="0" borderId="11" xfId="0" applyFont="1" applyBorder="1"/>
    <xf numFmtId="0" fontId="26" fillId="0" borderId="12" xfId="0" applyFont="1" applyBorder="1"/>
    <xf numFmtId="0" fontId="26" fillId="0" borderId="40" xfId="0" applyFont="1" applyBorder="1"/>
    <xf numFmtId="49" fontId="22" fillId="0" borderId="0" xfId="0" applyNumberFormat="1" applyFont="1"/>
    <xf numFmtId="0" fontId="26" fillId="41" borderId="50" xfId="0" applyFont="1" applyFill="1" applyBorder="1" applyAlignment="1" applyProtection="1">
      <alignment horizontal="center"/>
      <protection locked="0"/>
    </xf>
    <xf numFmtId="0" fontId="26" fillId="41" borderId="23" xfId="0" applyFont="1" applyFill="1" applyBorder="1" applyAlignment="1" applyProtection="1">
      <alignment horizontal="center"/>
      <protection locked="0"/>
    </xf>
    <xf numFmtId="0" fontId="26" fillId="41" borderId="33" xfId="0" applyFont="1" applyFill="1" applyBorder="1" applyAlignment="1" applyProtection="1">
      <alignment horizontal="center"/>
      <protection locked="0"/>
    </xf>
    <xf numFmtId="0" fontId="26" fillId="41" borderId="45" xfId="0" applyFont="1" applyFill="1" applyBorder="1" applyAlignment="1" applyProtection="1">
      <alignment horizontal="center"/>
      <protection locked="0"/>
    </xf>
    <xf numFmtId="0" fontId="26" fillId="41" borderId="20" xfId="0" applyFont="1" applyFill="1" applyBorder="1" applyAlignment="1" applyProtection="1">
      <alignment horizontal="center"/>
      <protection locked="0"/>
    </xf>
    <xf numFmtId="0" fontId="26" fillId="41" borderId="30" xfId="0" applyFont="1" applyFill="1" applyBorder="1" applyAlignment="1" applyProtection="1">
      <alignment horizontal="center"/>
      <protection locked="0"/>
    </xf>
    <xf numFmtId="165" fontId="26" fillId="0" borderId="50" xfId="0" applyNumberFormat="1" applyFont="1" applyBorder="1" applyAlignment="1" applyProtection="1">
      <alignment horizontal="center"/>
      <protection locked="0"/>
    </xf>
    <xf numFmtId="165" fontId="26" fillId="0" borderId="23" xfId="0" applyNumberFormat="1" applyFont="1" applyBorder="1" applyAlignment="1" applyProtection="1">
      <alignment horizontal="center"/>
      <protection locked="0"/>
    </xf>
    <xf numFmtId="165" fontId="26" fillId="0" borderId="33" xfId="0" applyNumberFormat="1" applyFont="1" applyBorder="1" applyAlignment="1" applyProtection="1">
      <alignment horizontal="center"/>
      <protection locked="0"/>
    </xf>
    <xf numFmtId="165" fontId="26" fillId="0" borderId="47" xfId="0" applyNumberFormat="1" applyFont="1" applyBorder="1" applyAlignment="1" applyProtection="1">
      <alignment horizontal="center"/>
      <protection locked="0"/>
    </xf>
    <xf numFmtId="165" fontId="26" fillId="0" borderId="16" xfId="0" applyNumberFormat="1" applyFont="1" applyBorder="1" applyAlignment="1" applyProtection="1">
      <alignment horizontal="center"/>
      <protection locked="0"/>
    </xf>
    <xf numFmtId="165" fontId="26" fillId="0" borderId="29" xfId="0" applyNumberFormat="1" applyFont="1" applyBorder="1" applyAlignment="1" applyProtection="1">
      <alignment horizontal="center"/>
      <protection locked="0"/>
    </xf>
    <xf numFmtId="165" fontId="26" fillId="0" borderId="45" xfId="0" applyNumberFormat="1" applyFont="1" applyBorder="1" applyAlignment="1" applyProtection="1">
      <alignment horizontal="center"/>
      <protection locked="0"/>
    </xf>
    <xf numFmtId="165" fontId="26" fillId="0" borderId="20" xfId="0" applyNumberFormat="1" applyFont="1" applyBorder="1" applyAlignment="1" applyProtection="1">
      <alignment horizontal="center"/>
      <protection locked="0"/>
    </xf>
    <xf numFmtId="165" fontId="26" fillId="0" borderId="30" xfId="0" applyNumberFormat="1" applyFont="1" applyBorder="1" applyAlignment="1" applyProtection="1">
      <alignment horizontal="center"/>
      <protection locked="0"/>
    </xf>
    <xf numFmtId="14" fontId="26" fillId="40" borderId="16" xfId="0" applyNumberFormat="1" applyFont="1" applyFill="1" applyBorder="1" applyProtection="1">
      <protection locked="0"/>
    </xf>
    <xf numFmtId="0" fontId="26" fillId="40" borderId="16" xfId="0" applyFont="1" applyFill="1" applyBorder="1" applyProtection="1">
      <protection locked="0"/>
    </xf>
    <xf numFmtId="0" fontId="26" fillId="0" borderId="0" xfId="0" applyFont="1" applyProtection="1">
      <protection locked="0"/>
    </xf>
    <xf numFmtId="0" fontId="26" fillId="40" borderId="16" xfId="0" applyFont="1" applyFill="1" applyBorder="1" applyAlignment="1" applyProtection="1">
      <alignment horizontal="center"/>
      <protection locked="0"/>
    </xf>
    <xf numFmtId="0" fontId="26" fillId="0" borderId="16" xfId="0" applyFont="1" applyBorder="1" applyProtection="1">
      <protection locked="0"/>
    </xf>
    <xf numFmtId="0" fontId="24" fillId="44" borderId="13" xfId="0" applyFont="1" applyFill="1" applyBorder="1" applyAlignment="1">
      <alignment horizontal="left"/>
    </xf>
    <xf numFmtId="0" fontId="24" fillId="44" borderId="14" xfId="0" applyFont="1" applyFill="1" applyBorder="1" applyAlignment="1">
      <alignment horizontal="left"/>
    </xf>
    <xf numFmtId="0" fontId="24" fillId="44" borderId="48" xfId="0" applyFont="1" applyFill="1" applyBorder="1" applyAlignment="1">
      <alignment horizontal="center"/>
    </xf>
    <xf numFmtId="0" fontId="24" fillId="44" borderId="49" xfId="0" applyFont="1" applyFill="1" applyBorder="1" applyAlignment="1">
      <alignment horizontal="center"/>
    </xf>
    <xf numFmtId="0" fontId="24" fillId="44" borderId="35" xfId="0" applyFont="1" applyFill="1" applyBorder="1" applyAlignment="1">
      <alignment horizontal="center"/>
    </xf>
    <xf numFmtId="0" fontId="24" fillId="44" borderId="37" xfId="0" applyFont="1" applyFill="1" applyBorder="1"/>
    <xf numFmtId="0" fontId="26" fillId="44" borderId="24" xfId="0" applyFont="1" applyFill="1" applyBorder="1"/>
    <xf numFmtId="0" fontId="26" fillId="44" borderId="38" xfId="0" applyFont="1" applyFill="1" applyBorder="1"/>
    <xf numFmtId="0" fontId="25" fillId="44" borderId="44" xfId="0" applyFont="1" applyFill="1" applyBorder="1" applyAlignment="1">
      <alignment horizontal="center"/>
    </xf>
    <xf numFmtId="0" fontId="25" fillId="44" borderId="19" xfId="0" applyFont="1" applyFill="1" applyBorder="1" applyAlignment="1">
      <alignment horizontal="center"/>
    </xf>
    <xf numFmtId="0" fontId="25" fillId="44" borderId="28" xfId="0" applyFont="1" applyFill="1" applyBorder="1" applyAlignment="1">
      <alignment horizontal="center"/>
    </xf>
    <xf numFmtId="169" fontId="25" fillId="44" borderId="47" xfId="0" applyNumberFormat="1" applyFont="1" applyFill="1" applyBorder="1" applyAlignment="1">
      <alignment horizontal="center" vertical="center" wrapText="1"/>
    </xf>
    <xf numFmtId="169" fontId="25" fillId="44" borderId="16" xfId="0" applyNumberFormat="1" applyFont="1" applyFill="1" applyBorder="1" applyAlignment="1">
      <alignment horizontal="center" vertical="center" wrapText="1"/>
    </xf>
    <xf numFmtId="169" fontId="25" fillId="44" borderId="29" xfId="0" applyNumberFormat="1" applyFont="1" applyFill="1" applyBorder="1" applyAlignment="1">
      <alignment horizontal="center" vertical="center" wrapText="1"/>
    </xf>
    <xf numFmtId="0" fontId="29" fillId="44" borderId="47" xfId="0" applyFont="1" applyFill="1" applyBorder="1" applyAlignment="1">
      <alignment horizontal="center"/>
    </xf>
    <xf numFmtId="0" fontId="29" fillId="44" borderId="16" xfId="0" applyFont="1" applyFill="1" applyBorder="1" applyAlignment="1">
      <alignment horizontal="center"/>
    </xf>
    <xf numFmtId="0" fontId="29" fillId="44" borderId="29" xfId="0" applyFont="1" applyFill="1" applyBorder="1" applyAlignment="1">
      <alignment horizontal="center"/>
    </xf>
    <xf numFmtId="3" fontId="29" fillId="44" borderId="45" xfId="0" applyNumberFormat="1" applyFont="1" applyFill="1" applyBorder="1" applyAlignment="1">
      <alignment horizontal="center"/>
    </xf>
    <xf numFmtId="0" fontId="29" fillId="44" borderId="20" xfId="0" applyFont="1" applyFill="1" applyBorder="1" applyAlignment="1">
      <alignment horizontal="center"/>
    </xf>
    <xf numFmtId="0" fontId="29" fillId="44" borderId="30" xfId="0" applyFont="1" applyFill="1" applyBorder="1" applyAlignment="1">
      <alignment horizontal="center"/>
    </xf>
    <xf numFmtId="0" fontId="26" fillId="44" borderId="50" xfId="0" applyFont="1" applyFill="1" applyBorder="1" applyAlignment="1">
      <alignment horizontal="center" vertical="center"/>
    </xf>
    <xf numFmtId="0" fontId="26" fillId="44" borderId="23" xfId="0" applyFont="1" applyFill="1" applyBorder="1"/>
    <xf numFmtId="0" fontId="26" fillId="44" borderId="23" xfId="0" applyFont="1" applyFill="1" applyBorder="1" applyAlignment="1">
      <alignment horizontal="center"/>
    </xf>
    <xf numFmtId="0" fontId="26" fillId="44" borderId="33" xfId="0" applyFont="1" applyFill="1" applyBorder="1" applyAlignment="1">
      <alignment horizontal="center"/>
    </xf>
    <xf numFmtId="0" fontId="26" fillId="44" borderId="47" xfId="0" applyFont="1" applyFill="1" applyBorder="1" applyAlignment="1">
      <alignment horizontal="center" vertical="center"/>
    </xf>
    <xf numFmtId="0" fontId="26" fillId="44" borderId="16" xfId="0" applyFont="1" applyFill="1" applyBorder="1"/>
    <xf numFmtId="0" fontId="26" fillId="44" borderId="16" xfId="0" applyFont="1" applyFill="1" applyBorder="1" applyAlignment="1">
      <alignment horizontal="center"/>
    </xf>
    <xf numFmtId="0" fontId="26" fillId="44" borderId="29" xfId="0" applyFont="1" applyFill="1" applyBorder="1" applyAlignment="1">
      <alignment horizontal="center"/>
    </xf>
    <xf numFmtId="0" fontId="26" fillId="44" borderId="45" xfId="0" applyFont="1" applyFill="1" applyBorder="1" applyAlignment="1">
      <alignment horizontal="center" vertical="center"/>
    </xf>
    <xf numFmtId="0" fontId="26" fillId="44" borderId="20" xfId="0" applyFont="1" applyFill="1" applyBorder="1"/>
    <xf numFmtId="0" fontId="26" fillId="44" borderId="20" xfId="0" applyFont="1" applyFill="1" applyBorder="1" applyAlignment="1">
      <alignment horizontal="center"/>
    </xf>
    <xf numFmtId="0" fontId="26" fillId="44" borderId="30" xfId="0" applyFont="1" applyFill="1" applyBorder="1" applyAlignment="1">
      <alignment horizontal="center"/>
    </xf>
    <xf numFmtId="49" fontId="23" fillId="44" borderId="48" xfId="0" applyNumberFormat="1" applyFont="1" applyFill="1" applyBorder="1"/>
    <xf numFmtId="49" fontId="23" fillId="44" borderId="34" xfId="0" applyNumberFormat="1" applyFont="1" applyFill="1" applyBorder="1"/>
    <xf numFmtId="0" fontId="23" fillId="44" borderId="49" xfId="0" applyFont="1" applyFill="1" applyBorder="1"/>
    <xf numFmtId="0" fontId="23" fillId="44" borderId="52" xfId="0" applyFont="1" applyFill="1" applyBorder="1"/>
    <xf numFmtId="0" fontId="23" fillId="44" borderId="52" xfId="0" applyFont="1" applyFill="1" applyBorder="1" applyAlignment="1">
      <alignment horizontal="center"/>
    </xf>
    <xf numFmtId="0" fontId="23" fillId="44" borderId="35" xfId="0" applyFont="1" applyFill="1" applyBorder="1"/>
    <xf numFmtId="166" fontId="22" fillId="44" borderId="53" xfId="0" applyNumberFormat="1" applyFont="1" applyFill="1" applyBorder="1" applyAlignment="1">
      <alignment horizontal="center"/>
    </xf>
    <xf numFmtId="166" fontId="22" fillId="44" borderId="17" xfId="0" applyNumberFormat="1" applyFont="1" applyFill="1" applyBorder="1" applyAlignment="1">
      <alignment horizontal="center"/>
    </xf>
    <xf numFmtId="166" fontId="22" fillId="44" borderId="54" xfId="0" applyNumberFormat="1" applyFont="1" applyFill="1" applyBorder="1" applyAlignment="1">
      <alignment horizontal="center"/>
    </xf>
    <xf numFmtId="0" fontId="31" fillId="44" borderId="48" xfId="52" applyFont="1" applyFill="1" applyBorder="1" applyAlignment="1">
      <alignment horizontal="left" vertical="center" wrapText="1"/>
    </xf>
    <xf numFmtId="0" fontId="31" fillId="44" borderId="49" xfId="52" applyFont="1" applyFill="1" applyBorder="1" applyAlignment="1">
      <alignment horizontal="center" vertical="center"/>
    </xf>
    <xf numFmtId="0" fontId="26" fillId="44" borderId="74" xfId="52" applyFont="1" applyFill="1" applyBorder="1" applyAlignment="1" applyProtection="1">
      <alignment horizontal="center"/>
      <protection hidden="1"/>
    </xf>
    <xf numFmtId="0" fontId="26" fillId="44" borderId="23" xfId="52" applyFont="1" applyFill="1" applyBorder="1" applyAlignment="1" applyProtection="1">
      <alignment horizontal="left"/>
      <protection hidden="1"/>
    </xf>
    <xf numFmtId="0" fontId="26" fillId="44" borderId="25" xfId="52" applyFont="1" applyFill="1" applyBorder="1" applyAlignment="1" applyProtection="1">
      <alignment horizontal="left"/>
      <protection hidden="1"/>
    </xf>
    <xf numFmtId="167" fontId="26" fillId="44" borderId="33" xfId="52" applyNumberFormat="1" applyFont="1" applyFill="1" applyBorder="1" applyAlignment="1" applyProtection="1">
      <alignment horizontal="center" wrapText="1"/>
      <protection hidden="1"/>
    </xf>
    <xf numFmtId="0" fontId="26" fillId="44" borderId="11" xfId="52" applyFont="1" applyFill="1" applyBorder="1" applyAlignment="1" applyProtection="1">
      <alignment horizontal="center"/>
      <protection hidden="1"/>
    </xf>
    <xf numFmtId="0" fontId="26" fillId="44" borderId="76" xfId="52" applyFont="1" applyFill="1" applyBorder="1" applyAlignment="1" applyProtection="1">
      <alignment horizontal="left"/>
      <protection hidden="1"/>
    </xf>
    <xf numFmtId="0" fontId="26" fillId="44" borderId="12" xfId="52" applyFont="1" applyFill="1" applyBorder="1" applyAlignment="1" applyProtection="1">
      <alignment horizontal="left"/>
      <protection hidden="1"/>
    </xf>
    <xf numFmtId="167" fontId="26" fillId="44" borderId="79" xfId="52" applyNumberFormat="1" applyFont="1" applyFill="1" applyBorder="1" applyAlignment="1" applyProtection="1">
      <alignment horizontal="center" wrapText="1"/>
      <protection hidden="1"/>
    </xf>
    <xf numFmtId="167" fontId="26" fillId="44" borderId="47" xfId="52" applyNumberFormat="1" applyFont="1" applyFill="1" applyBorder="1" applyAlignment="1" applyProtection="1">
      <alignment horizontal="center"/>
      <protection hidden="1"/>
    </xf>
    <xf numFmtId="167" fontId="26" fillId="44" borderId="50" xfId="52" applyNumberFormat="1" applyFont="1" applyFill="1" applyBorder="1" applyAlignment="1" applyProtection="1">
      <alignment horizontal="center"/>
      <protection hidden="1"/>
    </xf>
    <xf numFmtId="167" fontId="26" fillId="44" borderId="15" xfId="52" applyNumberFormat="1" applyFont="1" applyFill="1" applyBorder="1" applyAlignment="1" applyProtection="1">
      <alignment horizontal="center"/>
      <protection hidden="1"/>
    </xf>
    <xf numFmtId="0" fontId="23" fillId="44" borderId="13" xfId="52" applyFont="1" applyFill="1" applyBorder="1" applyAlignment="1" applyProtection="1">
      <alignment horizontal="left" vertical="top"/>
      <protection hidden="1"/>
    </xf>
    <xf numFmtId="0" fontId="23" fillId="44" borderId="14" xfId="52" applyFont="1" applyFill="1" applyBorder="1" applyAlignment="1" applyProtection="1">
      <alignment horizontal="left" vertical="top"/>
      <protection hidden="1"/>
    </xf>
    <xf numFmtId="0" fontId="23" fillId="44" borderId="55" xfId="52" applyFont="1" applyFill="1" applyBorder="1" applyAlignment="1" applyProtection="1">
      <alignment horizontal="left" vertical="top"/>
      <protection hidden="1"/>
    </xf>
    <xf numFmtId="1" fontId="24" fillId="44" borderId="12" xfId="52" applyNumberFormat="1" applyFont="1" applyFill="1" applyBorder="1" applyAlignment="1" applyProtection="1">
      <alignment horizontal="center" vertical="center" wrapText="1"/>
      <protection hidden="1"/>
    </xf>
    <xf numFmtId="0" fontId="26" fillId="44" borderId="40" xfId="52" applyFont="1" applyFill="1" applyBorder="1" applyAlignment="1" applyProtection="1">
      <alignment horizontal="center" vertical="center" wrapText="1"/>
      <protection hidden="1"/>
    </xf>
    <xf numFmtId="0" fontId="26" fillId="44" borderId="10" xfId="52" applyFont="1" applyFill="1" applyBorder="1" applyAlignment="1" applyProtection="1">
      <alignment horizontal="center"/>
      <protection hidden="1"/>
    </xf>
    <xf numFmtId="0" fontId="26" fillId="44" borderId="11" xfId="52" applyFont="1" applyFill="1" applyBorder="1" applyAlignment="1" applyProtection="1">
      <alignment wrapText="1"/>
      <protection hidden="1"/>
    </xf>
    <xf numFmtId="0" fontId="26" fillId="44" borderId="61" xfId="52" applyFont="1" applyFill="1" applyBorder="1" applyAlignment="1" applyProtection="1">
      <alignment horizontal="center" wrapText="1"/>
      <protection hidden="1"/>
    </xf>
    <xf numFmtId="0" fontId="26" fillId="44" borderId="69" xfId="52" applyFont="1" applyFill="1" applyBorder="1" applyAlignment="1" applyProtection="1">
      <alignment horizontal="center"/>
      <protection hidden="1"/>
    </xf>
    <xf numFmtId="168" fontId="26" fillId="44" borderId="42" xfId="52" applyNumberFormat="1" applyFont="1" applyFill="1" applyBorder="1" applyAlignment="1" applyProtection="1">
      <alignment horizontal="center"/>
      <protection hidden="1"/>
    </xf>
    <xf numFmtId="168" fontId="26" fillId="44" borderId="46" xfId="52" applyNumberFormat="1" applyFont="1" applyFill="1" applyBorder="1" applyAlignment="1" applyProtection="1">
      <alignment horizontal="center"/>
      <protection hidden="1"/>
    </xf>
    <xf numFmtId="168" fontId="26" fillId="44" borderId="69" xfId="52" applyNumberFormat="1" applyFont="1" applyFill="1" applyBorder="1" applyAlignment="1" applyProtection="1">
      <alignment horizontal="center"/>
      <protection hidden="1"/>
    </xf>
    <xf numFmtId="0" fontId="22" fillId="44" borderId="57" xfId="52" applyFont="1" applyFill="1" applyBorder="1" applyProtection="1">
      <protection hidden="1"/>
    </xf>
    <xf numFmtId="168" fontId="26" fillId="44" borderId="72" xfId="52" applyNumberFormat="1" applyFont="1" applyFill="1" applyBorder="1" applyAlignment="1" applyProtection="1">
      <alignment horizontal="center"/>
      <protection hidden="1"/>
    </xf>
    <xf numFmtId="0" fontId="19" fillId="45" borderId="19" xfId="52" applyFill="1" applyBorder="1" applyAlignment="1">
      <alignment horizontal="center" vertical="center"/>
    </xf>
    <xf numFmtId="0" fontId="19" fillId="45" borderId="16" xfId="52" applyFill="1" applyBorder="1" applyAlignment="1">
      <alignment horizontal="center" vertical="center"/>
    </xf>
    <xf numFmtId="0" fontId="19" fillId="45" borderId="20" xfId="52" applyFill="1" applyBorder="1" applyAlignment="1">
      <alignment horizontal="center" vertical="center"/>
    </xf>
    <xf numFmtId="167" fontId="26" fillId="44" borderId="18" xfId="52" applyNumberFormat="1" applyFont="1" applyFill="1" applyBorder="1" applyAlignment="1" applyProtection="1">
      <alignment horizontal="center"/>
      <protection hidden="1"/>
    </xf>
    <xf numFmtId="167" fontId="26" fillId="44" borderId="71" xfId="52" applyNumberFormat="1" applyFont="1" applyFill="1" applyBorder="1" applyAlignment="1" applyProtection="1">
      <alignment horizontal="center"/>
      <protection hidden="1"/>
    </xf>
    <xf numFmtId="167" fontId="26" fillId="44" borderId="26" xfId="52" applyNumberFormat="1" applyFont="1" applyFill="1" applyBorder="1" applyAlignment="1" applyProtection="1">
      <alignment horizontal="center"/>
      <protection hidden="1"/>
    </xf>
    <xf numFmtId="167" fontId="26" fillId="44" borderId="70" xfId="52" applyNumberFormat="1" applyFont="1" applyFill="1" applyBorder="1" applyAlignment="1" applyProtection="1">
      <alignment horizontal="center"/>
      <protection hidden="1"/>
    </xf>
    <xf numFmtId="167" fontId="26" fillId="44" borderId="16" xfId="52" applyNumberFormat="1" applyFont="1" applyFill="1" applyBorder="1" applyAlignment="1" applyProtection="1">
      <alignment horizontal="center"/>
      <protection hidden="1"/>
    </xf>
    <xf numFmtId="167" fontId="26" fillId="44" borderId="29" xfId="52" applyNumberFormat="1" applyFont="1" applyFill="1" applyBorder="1" applyAlignment="1" applyProtection="1">
      <alignment horizontal="center"/>
      <protection hidden="1"/>
    </xf>
    <xf numFmtId="167" fontId="26" fillId="44" borderId="73" xfId="52" applyNumberFormat="1" applyFont="1" applyFill="1" applyBorder="1" applyAlignment="1" applyProtection="1">
      <alignment horizontal="center"/>
      <protection hidden="1"/>
    </xf>
    <xf numFmtId="167" fontId="26" fillId="44" borderId="40" xfId="52" applyNumberFormat="1" applyFont="1" applyFill="1" applyBorder="1" applyAlignment="1" applyProtection="1">
      <alignment horizontal="center"/>
      <protection hidden="1"/>
    </xf>
    <xf numFmtId="0" fontId="16" fillId="44" borderId="13" xfId="0" applyFont="1" applyFill="1" applyBorder="1" applyAlignment="1">
      <alignment horizontal="center"/>
    </xf>
    <xf numFmtId="0" fontId="16" fillId="44" borderId="14" xfId="0" applyFont="1" applyFill="1" applyBorder="1" applyAlignment="1">
      <alignment horizontal="center"/>
    </xf>
    <xf numFmtId="0" fontId="16" fillId="44" borderId="51" xfId="0" applyFont="1" applyFill="1" applyBorder="1" applyAlignment="1">
      <alignment horizontal="center"/>
    </xf>
    <xf numFmtId="0" fontId="22" fillId="0" borderId="17" xfId="0" applyFont="1" applyBorder="1" applyAlignment="1" applyProtection="1">
      <alignment horizontal="left"/>
      <protection locked="0"/>
    </xf>
    <xf numFmtId="0" fontId="22" fillId="0" borderId="18" xfId="0" applyFont="1" applyBorder="1" applyAlignment="1" applyProtection="1">
      <alignment horizontal="left"/>
      <protection locked="0"/>
    </xf>
    <xf numFmtId="49" fontId="22" fillId="0" borderId="17" xfId="0" applyNumberFormat="1" applyFont="1" applyBorder="1" applyAlignment="1" applyProtection="1">
      <alignment horizontal="left"/>
      <protection locked="0"/>
    </xf>
    <xf numFmtId="49" fontId="22" fillId="0" borderId="18" xfId="0" applyNumberFormat="1" applyFont="1"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31" fillId="42" borderId="17" xfId="52" applyFont="1" applyFill="1" applyBorder="1" applyAlignment="1">
      <alignment horizontal="left"/>
    </xf>
    <xf numFmtId="0" fontId="31" fillId="42" borderId="27" xfId="52" applyFont="1" applyFill="1" applyBorder="1" applyAlignment="1">
      <alignment horizontal="left"/>
    </xf>
    <xf numFmtId="0" fontId="31" fillId="42" borderId="18" xfId="52" applyFont="1" applyFill="1" applyBorder="1" applyAlignment="1">
      <alignment horizontal="left"/>
    </xf>
    <xf numFmtId="0" fontId="34" fillId="44" borderId="13" xfId="52" applyFont="1" applyFill="1" applyBorder="1" applyAlignment="1">
      <alignment horizontal="center" vertical="center"/>
    </xf>
    <xf numFmtId="0" fontId="34" fillId="44" borderId="14" xfId="52" applyFont="1" applyFill="1" applyBorder="1" applyAlignment="1">
      <alignment horizontal="center" vertical="center"/>
    </xf>
    <xf numFmtId="0" fontId="34" fillId="44" borderId="51" xfId="52" applyFont="1" applyFill="1" applyBorder="1" applyAlignment="1">
      <alignment horizontal="center" vertical="center"/>
    </xf>
    <xf numFmtId="0" fontId="19" fillId="0" borderId="10" xfId="52" applyBorder="1" applyAlignment="1">
      <alignment horizontal="left"/>
    </xf>
    <xf numFmtId="0" fontId="19" fillId="0" borderId="0" xfId="52" applyAlignment="1">
      <alignment horizontal="left"/>
    </xf>
    <xf numFmtId="1" fontId="19" fillId="0" borderId="52" xfId="52" applyNumberFormat="1" applyBorder="1" applyAlignment="1">
      <alignment horizontal="center"/>
    </xf>
    <xf numFmtId="0" fontId="19" fillId="0" borderId="14" xfId="52" applyBorder="1" applyAlignment="1">
      <alignment horizontal="center"/>
    </xf>
    <xf numFmtId="0" fontId="19" fillId="0" borderId="51" xfId="52" applyBorder="1" applyAlignment="1">
      <alignment horizontal="center"/>
    </xf>
    <xf numFmtId="0" fontId="34" fillId="39" borderId="13" xfId="52" applyFont="1" applyFill="1" applyBorder="1" applyAlignment="1">
      <alignment horizontal="center"/>
    </xf>
    <xf numFmtId="0" fontId="34" fillId="39" borderId="14" xfId="52" applyFont="1" applyFill="1" applyBorder="1" applyAlignment="1">
      <alignment horizontal="center"/>
    </xf>
    <xf numFmtId="0" fontId="34" fillId="39" borderId="51" xfId="52" applyFont="1" applyFill="1" applyBorder="1" applyAlignment="1">
      <alignment horizontal="center"/>
    </xf>
    <xf numFmtId="0" fontId="26" fillId="44" borderId="29" xfId="0" applyFont="1" applyFill="1" applyBorder="1" applyAlignment="1">
      <alignment horizontal="center" vertical="center" wrapText="1"/>
    </xf>
    <xf numFmtId="0" fontId="26" fillId="44" borderId="30" xfId="0" applyFont="1" applyFill="1" applyBorder="1" applyAlignment="1">
      <alignment horizontal="center" vertical="center" wrapText="1"/>
    </xf>
    <xf numFmtId="0" fontId="26" fillId="44" borderId="47" xfId="0" applyFont="1" applyFill="1" applyBorder="1" applyAlignment="1">
      <alignment horizontal="center" vertical="center" wrapText="1"/>
    </xf>
    <xf numFmtId="0" fontId="26" fillId="44" borderId="45" xfId="0" applyFont="1" applyFill="1" applyBorder="1" applyAlignment="1">
      <alignment horizontal="center" vertical="center" wrapText="1"/>
    </xf>
    <xf numFmtId="14" fontId="26" fillId="40" borderId="17" xfId="0" applyNumberFormat="1" applyFont="1" applyFill="1" applyBorder="1" applyAlignment="1" applyProtection="1">
      <alignment horizontal="center"/>
      <protection locked="0"/>
    </xf>
    <xf numFmtId="14" fontId="26" fillId="40" borderId="27" xfId="0" applyNumberFormat="1" applyFont="1" applyFill="1" applyBorder="1" applyAlignment="1" applyProtection="1">
      <alignment horizontal="center"/>
      <protection locked="0"/>
    </xf>
    <xf numFmtId="14" fontId="26" fillId="40" borderId="18" xfId="0" applyNumberFormat="1" applyFont="1" applyFill="1" applyBorder="1" applyAlignment="1" applyProtection="1">
      <alignment horizontal="center"/>
      <protection locked="0"/>
    </xf>
    <xf numFmtId="0" fontId="30" fillId="44" borderId="13" xfId="0" applyFont="1" applyFill="1" applyBorder="1" applyAlignment="1">
      <alignment horizontal="center"/>
    </xf>
    <xf numFmtId="0" fontId="30" fillId="44" borderId="14" xfId="0" applyFont="1" applyFill="1" applyBorder="1" applyAlignment="1">
      <alignment horizontal="center"/>
    </xf>
    <xf numFmtId="0" fontId="30" fillId="44" borderId="51" xfId="0" applyFont="1" applyFill="1" applyBorder="1" applyAlignment="1">
      <alignment horizontal="center"/>
    </xf>
    <xf numFmtId="0" fontId="26" fillId="44" borderId="16" xfId="0" applyFont="1" applyFill="1" applyBorder="1" applyAlignment="1">
      <alignment horizontal="center" vertical="center"/>
    </xf>
    <xf numFmtId="0" fontId="26" fillId="44" borderId="20" xfId="0" applyFont="1" applyFill="1" applyBorder="1" applyAlignment="1">
      <alignment horizontal="center" vertical="center"/>
    </xf>
    <xf numFmtId="0" fontId="26" fillId="44" borderId="16"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26" fillId="0" borderId="81" xfId="0" applyFont="1" applyBorder="1" applyAlignment="1" applyProtection="1">
      <alignment horizontal="left"/>
      <protection locked="0"/>
    </xf>
    <xf numFmtId="0" fontId="26" fillId="0" borderId="85" xfId="0" applyFont="1" applyBorder="1" applyAlignment="1" applyProtection="1">
      <alignment horizontal="left"/>
      <protection locked="0"/>
    </xf>
    <xf numFmtId="0" fontId="26" fillId="0" borderId="86" xfId="0" applyFont="1" applyBorder="1" applyAlignment="1" applyProtection="1">
      <alignment horizontal="left"/>
      <protection locked="0"/>
    </xf>
    <xf numFmtId="0" fontId="26" fillId="0" borderId="31" xfId="0" applyFont="1" applyBorder="1" applyAlignment="1" applyProtection="1">
      <alignment horizontal="left"/>
      <protection locked="0"/>
    </xf>
    <xf numFmtId="0" fontId="26" fillId="0" borderId="32" xfId="0" applyFont="1" applyBorder="1" applyAlignment="1" applyProtection="1">
      <alignment horizontal="left"/>
      <protection locked="0"/>
    </xf>
    <xf numFmtId="0" fontId="26" fillId="0" borderId="87" xfId="0" applyFont="1" applyBorder="1" applyAlignment="1" applyProtection="1">
      <alignment horizontal="left"/>
      <protection locked="0"/>
    </xf>
    <xf numFmtId="0" fontId="24" fillId="44" borderId="13" xfId="52" applyFont="1" applyFill="1" applyBorder="1" applyAlignment="1" applyProtection="1">
      <alignment horizontal="left" vertical="center"/>
      <protection hidden="1"/>
    </xf>
    <xf numFmtId="0" fontId="24" fillId="44" borderId="14" xfId="52" applyFont="1" applyFill="1" applyBorder="1" applyAlignment="1" applyProtection="1">
      <alignment horizontal="left" vertical="center"/>
      <protection hidden="1"/>
    </xf>
    <xf numFmtId="0" fontId="24" fillId="44" borderId="75" xfId="52" applyFont="1" applyFill="1" applyBorder="1" applyAlignment="1" applyProtection="1">
      <alignment horizontal="center" vertical="center"/>
      <protection hidden="1"/>
    </xf>
    <xf numFmtId="0" fontId="24" fillId="44" borderId="68" xfId="52" applyFont="1" applyFill="1" applyBorder="1" applyAlignment="1" applyProtection="1">
      <alignment horizontal="center" vertical="center"/>
      <protection hidden="1"/>
    </xf>
    <xf numFmtId="0" fontId="24" fillId="44" borderId="77" xfId="52" applyFont="1" applyFill="1" applyBorder="1" applyAlignment="1" applyProtection="1">
      <alignment horizontal="center" vertical="center"/>
      <protection hidden="1"/>
    </xf>
    <xf numFmtId="0" fontId="24" fillId="44" borderId="78" xfId="52" applyFont="1" applyFill="1" applyBorder="1" applyAlignment="1" applyProtection="1">
      <alignment horizontal="center" vertical="center"/>
      <protection hidden="1"/>
    </xf>
    <xf numFmtId="0" fontId="26" fillId="44" borderId="63" xfId="52" applyFont="1" applyFill="1" applyBorder="1" applyAlignment="1" applyProtection="1">
      <alignment horizontal="center" vertical="center" wrapText="1"/>
      <protection hidden="1"/>
    </xf>
    <xf numFmtId="0" fontId="26" fillId="44" borderId="66" xfId="52" applyFont="1" applyFill="1" applyBorder="1" applyAlignment="1" applyProtection="1">
      <alignment horizontal="center" vertical="center" wrapText="1"/>
      <protection hidden="1"/>
    </xf>
    <xf numFmtId="0" fontId="26" fillId="44" borderId="64" xfId="52" applyFont="1" applyFill="1" applyBorder="1" applyAlignment="1" applyProtection="1">
      <alignment horizontal="center" vertical="center" wrapText="1"/>
      <protection hidden="1"/>
    </xf>
    <xf numFmtId="0" fontId="26" fillId="44" borderId="68" xfId="52" applyFont="1" applyFill="1" applyBorder="1" applyAlignment="1" applyProtection="1">
      <alignment horizontal="center" vertical="center" wrapText="1"/>
      <protection hidden="1"/>
    </xf>
    <xf numFmtId="0" fontId="24" fillId="44" borderId="62" xfId="52" applyFont="1" applyFill="1" applyBorder="1" applyAlignment="1" applyProtection="1">
      <alignment horizontal="center" vertical="center" wrapText="1"/>
      <protection hidden="1"/>
    </xf>
    <xf numFmtId="0" fontId="24" fillId="44" borderId="79" xfId="52" applyFont="1" applyFill="1" applyBorder="1" applyAlignment="1" applyProtection="1">
      <alignment horizontal="center" vertical="center" wrapText="1"/>
      <protection hidden="1"/>
    </xf>
    <xf numFmtId="0" fontId="26" fillId="44" borderId="65" xfId="52" applyFont="1" applyFill="1" applyBorder="1" applyAlignment="1" applyProtection="1">
      <alignment horizontal="center" vertical="center" wrapText="1"/>
      <protection hidden="1"/>
    </xf>
    <xf numFmtId="0" fontId="26" fillId="44" borderId="67" xfId="52" applyFont="1" applyFill="1" applyBorder="1" applyAlignment="1" applyProtection="1">
      <alignment horizontal="center" vertical="center" wrapText="1"/>
      <protection hidden="1"/>
    </xf>
    <xf numFmtId="0" fontId="27" fillId="44" borderId="37" xfId="52" applyFont="1" applyFill="1" applyBorder="1" applyAlignment="1" applyProtection="1">
      <alignment horizontal="center" vertical="center"/>
      <protection hidden="1"/>
    </xf>
    <xf numFmtId="0" fontId="27" fillId="44" borderId="24" xfId="52" applyFont="1" applyFill="1" applyBorder="1" applyAlignment="1" applyProtection="1">
      <alignment horizontal="center" vertical="center"/>
      <protection hidden="1"/>
    </xf>
    <xf numFmtId="0" fontId="27" fillId="44" borderId="56" xfId="52" applyFont="1" applyFill="1" applyBorder="1" applyAlignment="1" applyProtection="1">
      <alignment horizontal="center" vertical="center"/>
      <protection hidden="1"/>
    </xf>
    <xf numFmtId="0" fontId="27" fillId="44" borderId="58" xfId="52" applyFont="1" applyFill="1" applyBorder="1" applyAlignment="1" applyProtection="1">
      <alignment horizontal="center" vertical="center"/>
      <protection hidden="1"/>
    </xf>
    <xf numFmtId="0" fontId="27" fillId="44" borderId="59" xfId="52" applyFont="1" applyFill="1" applyBorder="1" applyAlignment="1" applyProtection="1">
      <alignment horizontal="center" vertical="center"/>
      <protection hidden="1"/>
    </xf>
    <xf numFmtId="0" fontId="27" fillId="44" borderId="60" xfId="52" applyFont="1" applyFill="1" applyBorder="1" applyAlignment="1" applyProtection="1">
      <alignment horizontal="center" vertical="center"/>
      <protection hidden="1"/>
    </xf>
    <xf numFmtId="0" fontId="26" fillId="0" borderId="23" xfId="0" applyFont="1" applyFill="1" applyBorder="1" applyAlignment="1" applyProtection="1">
      <alignment horizontal="center"/>
      <protection locked="0"/>
    </xf>
  </cellXfs>
  <cellStyles count="54">
    <cellStyle name="20 % - Akzent1" xfId="21" builtinId="30" hidden="1"/>
    <cellStyle name="20 % - Akzent2" xfId="25" builtinId="34" hidden="1"/>
    <cellStyle name="20 % - Akzent3" xfId="29" builtinId="38" hidden="1"/>
    <cellStyle name="20 % - Akzent4" xfId="33" builtinId="42" hidden="1"/>
    <cellStyle name="20 % - Akzent5" xfId="37" builtinId="46" hidden="1"/>
    <cellStyle name="20 % - Akzent6" xfId="41" builtinId="50" hidden="1"/>
    <cellStyle name="40 % - Akzent1" xfId="22" builtinId="31" hidden="1"/>
    <cellStyle name="40 % - Akzent2" xfId="26" builtinId="35" hidden="1"/>
    <cellStyle name="40 % - Akzent3" xfId="30" builtinId="39" hidden="1"/>
    <cellStyle name="40 % - Akzent4" xfId="34" builtinId="43" hidden="1"/>
    <cellStyle name="40 % - Akzent5" xfId="38" builtinId="47" hidden="1"/>
    <cellStyle name="40 % - Akzent6" xfId="42" builtinId="51" hidden="1"/>
    <cellStyle name="60 % - Akzent1" xfId="23" builtinId="32" hidden="1"/>
    <cellStyle name="60 % - Akzent2" xfId="27" builtinId="36" hidden="1"/>
    <cellStyle name="60 % - Akzent3" xfId="31" builtinId="40" hidden="1"/>
    <cellStyle name="60 % - Akzent4" xfId="35" builtinId="44" hidden="1"/>
    <cellStyle name="60 % - Akzent5" xfId="39" builtinId="48" hidden="1"/>
    <cellStyle name="60 % - Akzent6" xfId="43" builtinId="52" hidden="1"/>
    <cellStyle name="Akzent1" xfId="20" builtinId="29" hidden="1"/>
    <cellStyle name="Akzent2" xfId="24" builtinId="33" hidden="1"/>
    <cellStyle name="Akzent3" xfId="28" builtinId="37" hidden="1"/>
    <cellStyle name="Akzent4" xfId="32" builtinId="41" hidden="1"/>
    <cellStyle name="Akzent5" xfId="36" builtinId="45" hidden="1"/>
    <cellStyle name="Akzent6" xfId="40" builtinId="49" hidden="1"/>
    <cellStyle name="Ausgabe" xfId="12" builtinId="21" hidden="1"/>
    <cellStyle name="Berechnung" xfId="13" builtinId="22" hidden="1"/>
    <cellStyle name="Calculated" xfId="44" xr:uid="{00000000-0005-0000-0000-00001A000000}"/>
    <cellStyle name="DataSeries" xfId="45" xr:uid="{00000000-0005-0000-0000-00001B000000}"/>
    <cellStyle name="Dezimal [0]" xfId="1" builtinId="6" hidden="1"/>
    <cellStyle name="Eingabe" xfId="11" builtinId="20" hidden="1"/>
    <cellStyle name="Ergebnis" xfId="19" builtinId="25" hidden="1"/>
    <cellStyle name="Erklärender Text" xfId="18" builtinId="53" hidden="1"/>
    <cellStyle name="Gut" xfId="8" builtinId="26" hidden="1"/>
    <cellStyle name="Input" xfId="46" xr:uid="{00000000-0005-0000-0000-000021000000}"/>
    <cellStyle name="Label" xfId="47" xr:uid="{00000000-0005-0000-0000-000022000000}"/>
    <cellStyle name="Link 2" xfId="51" xr:uid="{445B0A8A-8765-460A-BFFD-5B2171818E49}"/>
    <cellStyle name="Linked" xfId="48" xr:uid="{00000000-0005-0000-0000-000024000000}"/>
    <cellStyle name="Neutral" xfId="10" builtinId="28" hidden="1"/>
    <cellStyle name="Notiz" xfId="17" builtinId="10" hidden="1"/>
    <cellStyle name="Property" xfId="49" xr:uid="{00000000-0005-0000-0000-000027000000}"/>
    <cellStyle name="Schlecht" xfId="9" builtinId="27" hidden="1"/>
    <cellStyle name="Standard" xfId="0" builtinId="0"/>
    <cellStyle name="Standard 2" xfId="52" xr:uid="{63BA9530-E6CC-487D-A6A0-9E220767EF9F}"/>
    <cellStyle name="Standard 4" xfId="50" xr:uid="{E7928835-C49F-46A7-BAA5-39E025055417}"/>
    <cellStyle name="Standard__Konkurrenzanalyse ohne Gewichtung" xfId="53" xr:uid="{1D117FE8-A84F-4E77-A9FB-EE5A8A5E9732}"/>
    <cellStyle name="Überschrift" xfId="3" builtinId="15" hidden="1"/>
    <cellStyle name="Überschrift 1" xfId="4" builtinId="16" hidden="1"/>
    <cellStyle name="Überschrift 2" xfId="5" builtinId="17" hidden="1"/>
    <cellStyle name="Überschrift 3" xfId="6" builtinId="18" hidden="1"/>
    <cellStyle name="Überschrift 4" xfId="7" builtinId="19" hidden="1"/>
    <cellStyle name="Verknüpfte Zelle" xfId="14" builtinId="24" hidden="1"/>
    <cellStyle name="Währung [0]" xfId="2" builtinId="7" hidden="1"/>
    <cellStyle name="Warnender Text" xfId="16" builtinId="11" hidden="1"/>
    <cellStyle name="Zelle überprüfen" xfId="15" builtinId="23" hidden="1"/>
  </cellStyles>
  <dxfs count="52">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ill>
        <patternFill patternType="mediumGray">
          <bgColor auto="1"/>
        </patternFill>
      </fill>
    </dxf>
    <dxf>
      <fill>
        <patternFill patternType="mediumGray">
          <bgColor auto="1"/>
        </patternFill>
      </fill>
    </dxf>
    <dxf>
      <fill>
        <patternFill patternType="mediumGray">
          <bgColor auto="1"/>
        </patternFill>
      </fill>
    </dxf>
    <dxf>
      <fill>
        <patternFill>
          <bgColor rgb="FFFFFF00"/>
        </patternFill>
      </fill>
    </dxf>
    <dxf>
      <font>
        <condense val="0"/>
        <extend val="0"/>
        <color indexed="53"/>
      </font>
    </dxf>
    <dxf>
      <font>
        <condense val="0"/>
        <extend val="0"/>
        <color indexed="43"/>
      </font>
    </dxf>
    <dxf>
      <font>
        <b/>
        <i val="0"/>
        <condense val="0"/>
        <extend val="0"/>
        <color indexed="10"/>
      </font>
      <fill>
        <patternFill>
          <bgColor indexed="13"/>
        </patternFill>
      </fill>
    </dxf>
    <dxf>
      <font>
        <b/>
        <i val="0"/>
        <condense val="0"/>
        <extend val="0"/>
        <color indexed="10"/>
      </font>
      <fill>
        <patternFill>
          <bgColor indexed="13"/>
        </patternFill>
      </fill>
    </dxf>
  </dxfs>
  <tableStyles count="0" defaultTableStyle="TableStyleMedium2" defaultPivotStyle="PivotStyleMedium9"/>
  <colors>
    <mruColors>
      <color rgb="FF0000FF"/>
      <color rgb="FFCCFFFF"/>
      <color rgb="FFFFFF99"/>
      <color rgb="FF8CC800"/>
      <color rgb="FF32323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B511-EA7A-4E60-9579-7C7309F2FABC}">
  <sheetPr>
    <pageSetUpPr fitToPage="1"/>
  </sheetPr>
  <dimension ref="D1:I40"/>
  <sheetViews>
    <sheetView showGridLines="0" tabSelected="1" topLeftCell="C7" workbookViewId="0">
      <selection activeCell="G10" sqref="G10:H10"/>
    </sheetView>
  </sheetViews>
  <sheetFormatPr baseColWidth="10" defaultColWidth="11.44140625" defaultRowHeight="14.4" x14ac:dyDescent="0.3"/>
  <cols>
    <col min="1" max="2" width="0" hidden="1" customWidth="1"/>
    <col min="3" max="3" width="1.33203125" customWidth="1"/>
    <col min="4" max="4" width="0.6640625" customWidth="1"/>
    <col min="5" max="5" width="27" customWidth="1"/>
    <col min="6" max="6" width="1.6640625" customWidth="1"/>
    <col min="7" max="7" width="14" customWidth="1"/>
    <col min="8" max="8" width="25" customWidth="1"/>
    <col min="9" max="9" width="0.6640625" customWidth="1"/>
  </cols>
  <sheetData>
    <row r="1" spans="4:9" hidden="1" x14ac:dyDescent="0.3"/>
    <row r="2" spans="4:9" hidden="1" x14ac:dyDescent="0.3"/>
    <row r="3" spans="4:9" hidden="1" x14ac:dyDescent="0.3"/>
    <row r="4" spans="4:9" hidden="1" x14ac:dyDescent="0.3"/>
    <row r="5" spans="4:9" hidden="1" x14ac:dyDescent="0.3"/>
    <row r="6" spans="4:9" hidden="1" x14ac:dyDescent="0.3"/>
    <row r="7" spans="4:9" ht="15" thickBot="1" x14ac:dyDescent="0.35"/>
    <row r="8" spans="4:9" ht="15" thickBot="1" x14ac:dyDescent="0.35">
      <c r="D8" s="282" t="s">
        <v>87</v>
      </c>
      <c r="E8" s="283"/>
      <c r="F8" s="283"/>
      <c r="G8" s="283"/>
      <c r="H8" s="283"/>
      <c r="I8" s="284"/>
    </row>
    <row r="9" spans="4:9" ht="3" customHeight="1" x14ac:dyDescent="0.3">
      <c r="D9" s="87"/>
      <c r="I9" s="88"/>
    </row>
    <row r="10" spans="4:9" x14ac:dyDescent="0.3">
      <c r="D10" s="87"/>
      <c r="E10" s="14" t="s">
        <v>49</v>
      </c>
      <c r="G10" s="285"/>
      <c r="H10" s="286"/>
      <c r="I10" s="88"/>
    </row>
    <row r="11" spans="4:9" x14ac:dyDescent="0.3">
      <c r="D11" s="87"/>
      <c r="E11" s="14" t="s">
        <v>39</v>
      </c>
      <c r="G11" s="285"/>
      <c r="H11" s="286"/>
      <c r="I11" s="88"/>
    </row>
    <row r="12" spans="4:9" x14ac:dyDescent="0.3">
      <c r="D12" s="87"/>
      <c r="E12" s="14" t="s">
        <v>40</v>
      </c>
      <c r="G12" s="285"/>
      <c r="H12" s="286"/>
      <c r="I12" s="88"/>
    </row>
    <row r="13" spans="4:9" x14ac:dyDescent="0.3">
      <c r="D13" s="87"/>
      <c r="E13" s="14" t="s">
        <v>41</v>
      </c>
      <c r="G13" s="285"/>
      <c r="H13" s="286"/>
      <c r="I13" s="88"/>
    </row>
    <row r="14" spans="4:9" x14ac:dyDescent="0.3">
      <c r="D14" s="87"/>
      <c r="E14" s="14" t="s">
        <v>42</v>
      </c>
      <c r="G14" s="285"/>
      <c r="H14" s="286"/>
      <c r="I14" s="88"/>
    </row>
    <row r="15" spans="4:9" x14ac:dyDescent="0.3">
      <c r="D15" s="87"/>
      <c r="E15" s="14" t="s">
        <v>91</v>
      </c>
      <c r="G15" s="285"/>
      <c r="H15" s="286"/>
      <c r="I15" s="88"/>
    </row>
    <row r="16" spans="4:9" x14ac:dyDescent="0.3">
      <c r="D16" s="87"/>
      <c r="E16" s="14" t="s">
        <v>43</v>
      </c>
      <c r="G16" s="287"/>
      <c r="H16" s="288"/>
      <c r="I16" s="88"/>
    </row>
    <row r="17" spans="4:9" x14ac:dyDescent="0.3">
      <c r="D17" s="87"/>
      <c r="E17" s="14" t="s">
        <v>44</v>
      </c>
      <c r="G17" s="287"/>
      <c r="H17" s="288"/>
      <c r="I17" s="88"/>
    </row>
    <row r="18" spans="4:9" x14ac:dyDescent="0.3">
      <c r="D18" s="87"/>
      <c r="E18" s="14" t="s">
        <v>45</v>
      </c>
      <c r="G18" s="289"/>
      <c r="H18" s="290"/>
      <c r="I18" s="88"/>
    </row>
    <row r="19" spans="4:9" x14ac:dyDescent="0.3">
      <c r="D19" s="87"/>
      <c r="E19" s="14" t="s">
        <v>138</v>
      </c>
      <c r="G19" s="289"/>
      <c r="H19" s="290"/>
      <c r="I19" s="88"/>
    </row>
    <row r="20" spans="4:9" ht="4.5" customHeight="1" thickBot="1" x14ac:dyDescent="0.35">
      <c r="D20" s="89"/>
      <c r="E20" s="90"/>
      <c r="F20" s="90"/>
      <c r="G20" s="90"/>
      <c r="H20" s="90"/>
      <c r="I20" s="91"/>
    </row>
    <row r="21" spans="4:9" ht="15" thickBot="1" x14ac:dyDescent="0.35"/>
    <row r="22" spans="4:9" hidden="1" x14ac:dyDescent="0.3"/>
    <row r="23" spans="4:9" hidden="1" x14ac:dyDescent="0.3"/>
    <row r="24" spans="4:9" ht="15" hidden="1" thickBot="1" x14ac:dyDescent="0.35"/>
    <row r="25" spans="4:9" ht="15" thickBot="1" x14ac:dyDescent="0.35">
      <c r="D25" s="282" t="str">
        <f>+IF(ISNUMBER(G27),"Angaben für die Urlaubsplanung "&amp;G27,"Angaben für die Urlaubsplanung")</f>
        <v>Angaben für die Urlaubsplanung 2026</v>
      </c>
      <c r="E25" s="283"/>
      <c r="F25" s="283"/>
      <c r="G25" s="283"/>
      <c r="H25" s="283"/>
      <c r="I25" s="284"/>
    </row>
    <row r="26" spans="4:9" x14ac:dyDescent="0.3">
      <c r="D26" s="87"/>
      <c r="I26" s="88"/>
    </row>
    <row r="27" spans="4:9" x14ac:dyDescent="0.3">
      <c r="D27" s="87"/>
      <c r="E27" s="92" t="s">
        <v>139</v>
      </c>
      <c r="G27" s="86">
        <v>2026</v>
      </c>
      <c r="I27" s="88"/>
    </row>
    <row r="28" spans="4:9" ht="6" customHeight="1" x14ac:dyDescent="0.3">
      <c r="D28" s="87"/>
      <c r="G28" s="93"/>
      <c r="I28" s="88"/>
    </row>
    <row r="29" spans="4:9" x14ac:dyDescent="0.3">
      <c r="D29" s="87"/>
      <c r="E29" s="14" t="s">
        <v>140</v>
      </c>
      <c r="G29" s="64"/>
      <c r="I29" s="88"/>
    </row>
    <row r="30" spans="4:9" x14ac:dyDescent="0.3">
      <c r="D30" s="87"/>
      <c r="E30" s="14" t="s">
        <v>141</v>
      </c>
      <c r="G30" s="64"/>
      <c r="I30" s="88"/>
    </row>
    <row r="31" spans="4:9" x14ac:dyDescent="0.3">
      <c r="D31" s="87"/>
      <c r="E31" s="14" t="s">
        <v>142</v>
      </c>
      <c r="G31" s="64"/>
      <c r="I31" s="88"/>
    </row>
    <row r="32" spans="4:9" x14ac:dyDescent="0.3">
      <c r="D32" s="87"/>
      <c r="E32" s="14" t="s">
        <v>143</v>
      </c>
      <c r="G32" s="64"/>
      <c r="I32" s="88"/>
    </row>
    <row r="33" spans="4:9" x14ac:dyDescent="0.3">
      <c r="D33" s="87"/>
      <c r="E33" s="14" t="s">
        <v>144</v>
      </c>
      <c r="G33" s="64"/>
      <c r="I33" s="88"/>
    </row>
    <row r="34" spans="4:9" x14ac:dyDescent="0.3">
      <c r="D34" s="87"/>
      <c r="E34" s="14" t="s">
        <v>145</v>
      </c>
      <c r="G34" s="64"/>
      <c r="I34" s="88"/>
    </row>
    <row r="35" spans="4:9" x14ac:dyDescent="0.3">
      <c r="D35" s="87"/>
      <c r="E35" s="14" t="s">
        <v>146</v>
      </c>
      <c r="G35" s="64"/>
      <c r="I35" s="88"/>
    </row>
    <row r="36" spans="4:9" hidden="1" x14ac:dyDescent="0.3">
      <c r="D36" s="87"/>
      <c r="I36" s="88"/>
    </row>
    <row r="37" spans="4:9" hidden="1" x14ac:dyDescent="0.3">
      <c r="D37" s="87"/>
      <c r="I37" s="88"/>
    </row>
    <row r="38" spans="4:9" hidden="1" x14ac:dyDescent="0.3">
      <c r="D38" s="87"/>
      <c r="I38" s="88"/>
    </row>
    <row r="39" spans="4:9" hidden="1" x14ac:dyDescent="0.3">
      <c r="D39" s="87"/>
      <c r="I39" s="88"/>
    </row>
    <row r="40" spans="4:9" ht="6" customHeight="1" thickBot="1" x14ac:dyDescent="0.35">
      <c r="D40" s="89"/>
      <c r="E40" s="90"/>
      <c r="F40" s="90"/>
      <c r="G40" s="90"/>
      <c r="H40" s="90"/>
      <c r="I40" s="91"/>
    </row>
  </sheetData>
  <sheetProtection sheet="1" selectLockedCells="1"/>
  <mergeCells count="12">
    <mergeCell ref="D8:I8"/>
    <mergeCell ref="D25:I25"/>
    <mergeCell ref="G15:H15"/>
    <mergeCell ref="G10:H10"/>
    <mergeCell ref="G11:H11"/>
    <mergeCell ref="G12:H12"/>
    <mergeCell ref="G13:H13"/>
    <mergeCell ref="G16:H16"/>
    <mergeCell ref="G17:H17"/>
    <mergeCell ref="G18:H18"/>
    <mergeCell ref="G19:H19"/>
    <mergeCell ref="G14:H14"/>
  </mergeCells>
  <printOptions horizontalCentered="1"/>
  <pageMargins left="0.70866141732283472" right="0.70866141732283472"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Arbeitstag?" xr:uid="{D1B8E662-7A87-4E08-B149-5B3F3F6AE815}">
          <x14:formula1>
            <xm:f>'Interne Parmeter'!$B$3:$B$4</xm:f>
          </x14:formula1>
          <xm:sqref>G29:G35</xm:sqref>
        </x14:dataValidation>
        <x14:dataValidation type="list" allowBlank="1" showInputMessage="1" showErrorMessage="1" xr:uid="{F7F6EDAC-81BD-46E5-93A0-D1315B325A8F}">
          <x14:formula1>
            <xm:f>'Interne Parmeter'!$B$11:$B$17</xm:f>
          </x14:formula1>
          <xm:sqref>G27</xm:sqref>
        </x14:dataValidation>
        <x14:dataValidation type="list" showErrorMessage="1" errorTitle="Jahr wählen" error="Bitte wählen Sie aus der Liste ein Jahr, für das der Anlagespiegel erstellt werden soll." xr:uid="{B0D6F404-C0B3-44F8-9668-BD3966C8F4C1}">
          <x14:formula1>
            <xm:f>'Feiertage nach Bundesländern'!$C$7:$R$7</xm:f>
          </x14:formula1>
          <xm:sqref>G15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3ED3-6B31-4262-B9EE-8AB6FC93D390}">
  <sheetPr>
    <tabColor rgb="FF00B050"/>
    <pageSetUpPr fitToPage="1"/>
  </sheetPr>
  <dimension ref="A2:BO58"/>
  <sheetViews>
    <sheetView showGridLines="0" topLeftCell="C1" workbookViewId="0">
      <selection activeCell="AC8" sqref="AC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Juni</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Juni</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t="str">
        <f t="shared" ca="1" si="0"/>
        <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Juni</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t="str">
        <f ca="1">IF(ISERROR(IF(AO11&lt;&gt;"",AN10+1,"")),"",IF(AO11&lt;&gt;"",AN10+1,""))</f>
        <v/>
      </c>
      <c r="AP10" s="173"/>
      <c r="AR10" s="309">
        <f ca="1">+DATE(AS12,AS13,1)</f>
        <v>46174</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46174</v>
      </c>
      <c r="L11" s="215">
        <f t="shared" ref="L11:AL11" ca="1" si="3">IF(MONTH(K11+1)=$AT$11,K11+1,"")</f>
        <v>46175</v>
      </c>
      <c r="M11" s="215">
        <f t="shared" ca="1" si="3"/>
        <v>46176</v>
      </c>
      <c r="N11" s="215">
        <f t="shared" ca="1" si="3"/>
        <v>46177</v>
      </c>
      <c r="O11" s="215">
        <f t="shared" ca="1" si="3"/>
        <v>46178</v>
      </c>
      <c r="P11" s="215">
        <f t="shared" ca="1" si="3"/>
        <v>46179</v>
      </c>
      <c r="Q11" s="215">
        <f t="shared" ca="1" si="3"/>
        <v>46180</v>
      </c>
      <c r="R11" s="215">
        <f t="shared" ca="1" si="3"/>
        <v>46181</v>
      </c>
      <c r="S11" s="215">
        <f t="shared" ca="1" si="3"/>
        <v>46182</v>
      </c>
      <c r="T11" s="215">
        <f t="shared" ca="1" si="3"/>
        <v>46183</v>
      </c>
      <c r="U11" s="215">
        <f t="shared" ca="1" si="3"/>
        <v>46184</v>
      </c>
      <c r="V11" s="215">
        <f t="shared" ca="1" si="3"/>
        <v>46185</v>
      </c>
      <c r="W11" s="215">
        <f t="shared" ca="1" si="3"/>
        <v>46186</v>
      </c>
      <c r="X11" s="215">
        <f t="shared" ca="1" si="3"/>
        <v>46187</v>
      </c>
      <c r="Y11" s="215">
        <f t="shared" ca="1" si="3"/>
        <v>46188</v>
      </c>
      <c r="Z11" s="215">
        <f t="shared" ca="1" si="3"/>
        <v>46189</v>
      </c>
      <c r="AA11" s="215">
        <f t="shared" ca="1" si="3"/>
        <v>46190</v>
      </c>
      <c r="AB11" s="215">
        <f t="shared" ca="1" si="3"/>
        <v>46191</v>
      </c>
      <c r="AC11" s="215">
        <f t="shared" ca="1" si="3"/>
        <v>46192</v>
      </c>
      <c r="AD11" s="215">
        <f t="shared" ca="1" si="3"/>
        <v>46193</v>
      </c>
      <c r="AE11" s="215">
        <f t="shared" ca="1" si="3"/>
        <v>46194</v>
      </c>
      <c r="AF11" s="215">
        <f t="shared" ca="1" si="3"/>
        <v>46195</v>
      </c>
      <c r="AG11" s="215">
        <f t="shared" ca="1" si="3"/>
        <v>46196</v>
      </c>
      <c r="AH11" s="215">
        <f t="shared" ca="1" si="3"/>
        <v>46197</v>
      </c>
      <c r="AI11" s="215">
        <f t="shared" ca="1" si="3"/>
        <v>46198</v>
      </c>
      <c r="AJ11" s="215">
        <f t="shared" ca="1" si="3"/>
        <v>46199</v>
      </c>
      <c r="AK11" s="215">
        <f t="shared" ca="1" si="3"/>
        <v>46200</v>
      </c>
      <c r="AL11" s="215">
        <f t="shared" ca="1" si="3"/>
        <v>46201</v>
      </c>
      <c r="AM11" s="215">
        <f ca="1">IF(ISERROR(IF(MONTH(AL11+1)=$AT$11,AL11+1,"")),"",IF(MONTH(AL11+1)=$AT$11,AL11+1,""))</f>
        <v>46202</v>
      </c>
      <c r="AN11" s="215">
        <f ca="1">IF(ISERROR(IF(MONTH(AM11+1)=$AT$11,AM11+1,"")),"",IF(MONTH(AM11+1)=$AT$11,AM11+1,""))</f>
        <v>46203</v>
      </c>
      <c r="AO11" s="216" t="str">
        <f ca="1">IF(ISERROR(IF(MONTH(AN11+1)=$AT$11,AN11+1,"")),"",IF(MONTH(AN11+1)=$AT$11,AN11+1,""))</f>
        <v/>
      </c>
      <c r="AP11" s="173"/>
      <c r="AR11" s="198">
        <f ca="1">+IF(ISNUMBER(AR10),AR10,TODAY())</f>
        <v>46174</v>
      </c>
      <c r="AS11" s="199">
        <f ca="1">+YEAR(AR11)</f>
        <v>2026</v>
      </c>
      <c r="AT11" s="199">
        <f ca="1">+MONTH(AR11)</f>
        <v>6</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Mo</v>
      </c>
      <c r="L12" s="218" t="str">
        <f ca="1">+IF(ISNUMBER(L11),VLOOKUP(WEEKDAY(L11,2),'Interne Parmeter'!$B$36:$C$42,2,FALSE),"")</f>
        <v>Die</v>
      </c>
      <c r="M12" s="218" t="str">
        <f ca="1">+IF(ISNUMBER(M11),VLOOKUP(WEEKDAY(M11,2),'Interne Parmeter'!$B$36:$C$42,2,FALSE),"")</f>
        <v>Mit</v>
      </c>
      <c r="N12" s="218" t="str">
        <f ca="1">+IF(ISNUMBER(N11),VLOOKUP(WEEKDAY(N11,2),'Interne Parmeter'!$B$36:$C$42,2,FALSE),"")</f>
        <v>Do</v>
      </c>
      <c r="O12" s="218" t="str">
        <f ca="1">+IF(ISNUMBER(O11),VLOOKUP(WEEKDAY(O11,2),'Interne Parmeter'!$B$36:$C$42,2,FALSE),"")</f>
        <v>Fr</v>
      </c>
      <c r="P12" s="218" t="str">
        <f ca="1">+IF(ISNUMBER(P11),VLOOKUP(WEEKDAY(P11,2),'Interne Parmeter'!$B$36:$C$42,2,FALSE),"")</f>
        <v>Sa</v>
      </c>
      <c r="Q12" s="218" t="str">
        <f ca="1">+IF(ISNUMBER(Q11),VLOOKUP(WEEKDAY(Q11,2),'Interne Parmeter'!$B$36:$C$42,2,FALSE),"")</f>
        <v>So</v>
      </c>
      <c r="R12" s="218" t="str">
        <f ca="1">+IF(ISNUMBER(R11),VLOOKUP(WEEKDAY(R11,2),'Interne Parmeter'!$B$36:$C$42,2,FALSE),"")</f>
        <v>Mo</v>
      </c>
      <c r="S12" s="218" t="str">
        <f ca="1">+IF(ISNUMBER(S11),VLOOKUP(WEEKDAY(S11,2),'Interne Parmeter'!$B$36:$C$42,2,FALSE),"")</f>
        <v>Die</v>
      </c>
      <c r="T12" s="218" t="str">
        <f ca="1">+IF(ISNUMBER(T11),VLOOKUP(WEEKDAY(T11,2),'Interne Parmeter'!$B$36:$C$42,2,FALSE),"")</f>
        <v>Mit</v>
      </c>
      <c r="U12" s="218" t="str">
        <f ca="1">+IF(ISNUMBER(U11),VLOOKUP(WEEKDAY(U11,2),'Interne Parmeter'!$B$36:$C$42,2,FALSE),"")</f>
        <v>Do</v>
      </c>
      <c r="V12" s="218" t="str">
        <f ca="1">+IF(ISNUMBER(V11),VLOOKUP(WEEKDAY(V11,2),'Interne Parmeter'!$B$36:$C$42,2,FALSE),"")</f>
        <v>Fr</v>
      </c>
      <c r="W12" s="218" t="str">
        <f ca="1">+IF(ISNUMBER(W11),VLOOKUP(WEEKDAY(W11,2),'Interne Parmeter'!$B$36:$C$42,2,FALSE),"")</f>
        <v>Sa</v>
      </c>
      <c r="X12" s="218" t="str">
        <f ca="1">+IF(ISNUMBER(X11),VLOOKUP(WEEKDAY(X11,2),'Interne Parmeter'!$B$36:$C$42,2,FALSE),"")</f>
        <v>So</v>
      </c>
      <c r="Y12" s="218" t="str">
        <f ca="1">+IF(ISNUMBER(Y11),VLOOKUP(WEEKDAY(Y11,2),'Interne Parmeter'!$B$36:$C$42,2,FALSE),"")</f>
        <v>Mo</v>
      </c>
      <c r="Z12" s="218" t="str">
        <f ca="1">+IF(ISNUMBER(Z11),VLOOKUP(WEEKDAY(Z11,2),'Interne Parmeter'!$B$36:$C$42,2,FALSE),"")</f>
        <v>Die</v>
      </c>
      <c r="AA12" s="218" t="str">
        <f ca="1">+IF(ISNUMBER(AA11),VLOOKUP(WEEKDAY(AA11,2),'Interne Parmeter'!$B$36:$C$42,2,FALSE),"")</f>
        <v>Mit</v>
      </c>
      <c r="AB12" s="218" t="str">
        <f ca="1">+IF(ISNUMBER(AB11),VLOOKUP(WEEKDAY(AB11,2),'Interne Parmeter'!$B$36:$C$42,2,FALSE),"")</f>
        <v>Do</v>
      </c>
      <c r="AC12" s="218" t="str">
        <f ca="1">+IF(ISNUMBER(AC11),VLOOKUP(WEEKDAY(AC11,2),'Interne Parmeter'!$B$36:$C$42,2,FALSE),"")</f>
        <v>Fr</v>
      </c>
      <c r="AD12" s="218" t="str">
        <f ca="1">+IF(ISNUMBER(AD11),VLOOKUP(WEEKDAY(AD11,2),'Interne Parmeter'!$B$36:$C$42,2,FALSE),"")</f>
        <v>Sa</v>
      </c>
      <c r="AE12" s="218" t="str">
        <f ca="1">+IF(ISNUMBER(AE11),VLOOKUP(WEEKDAY(AE11,2),'Interne Parmeter'!$B$36:$C$42,2,FALSE),"")</f>
        <v>So</v>
      </c>
      <c r="AF12" s="218" t="str">
        <f ca="1">+IF(ISNUMBER(AF11),VLOOKUP(WEEKDAY(AF11,2),'Interne Parmeter'!$B$36:$C$42,2,FALSE),"")</f>
        <v>Mo</v>
      </c>
      <c r="AG12" s="218" t="str">
        <f ca="1">+IF(ISNUMBER(AG11),VLOOKUP(WEEKDAY(AG11,2),'Interne Parmeter'!$B$36:$C$42,2,FALSE),"")</f>
        <v>Die</v>
      </c>
      <c r="AH12" s="218" t="str">
        <f ca="1">+IF(ISNUMBER(AH11),VLOOKUP(WEEKDAY(AH11,2),'Interne Parmeter'!$B$36:$C$42,2,FALSE),"")</f>
        <v>Mit</v>
      </c>
      <c r="AI12" s="218" t="str">
        <f ca="1">+IF(ISNUMBER(AI11),VLOOKUP(WEEKDAY(AI11,2),'Interne Parmeter'!$B$36:$C$42,2,FALSE),"")</f>
        <v>Do</v>
      </c>
      <c r="AJ12" s="218" t="str">
        <f ca="1">+IF(ISNUMBER(AJ11),VLOOKUP(WEEKDAY(AJ11,2),'Interne Parmeter'!$B$36:$C$42,2,FALSE),"")</f>
        <v>Fr</v>
      </c>
      <c r="AK12" s="218" t="str">
        <f ca="1">+IF(ISNUMBER(AK11),VLOOKUP(WEEKDAY(AK11,2),'Interne Parmeter'!$B$36:$C$42,2,FALSE),"")</f>
        <v>Sa</v>
      </c>
      <c r="AL12" s="218" t="str">
        <f ca="1">+IF(ISNUMBER(AL11),VLOOKUP(WEEKDAY(AL11,2),'Interne Parmeter'!$B$36:$C$42,2,FALSE),"")</f>
        <v>So</v>
      </c>
      <c r="AM12" s="218" t="str">
        <f ca="1">+IF(ISNUMBER(AM11),VLOOKUP(WEEKDAY(AM11,2),'Interne Parmeter'!$B$36:$C$42,2,FALSE),"")</f>
        <v>Mo</v>
      </c>
      <c r="AN12" s="218" t="str">
        <f ca="1">+IF(ISNUMBER(AN11),VLOOKUP(WEEKDAY(AN11,2),'Interne Parmeter'!$B$36:$C$42,2,FALSE),"")</f>
        <v>Die</v>
      </c>
      <c r="AO12" s="219" t="str">
        <f ca="1">+IF(ISNUMBER(AO11),VLOOKUP(WEEKDAY(AO11,2),'Interne Parmeter'!$B$36:$C$42,2,FALSE),"")</f>
        <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t="str">
        <f t="shared" ca="1" si="4"/>
        <v/>
      </c>
      <c r="AP13" s="173"/>
      <c r="AR13" s="201" t="s">
        <v>0</v>
      </c>
      <c r="AS13" s="202">
        <v>6</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27" priority="1" operator="between">
      <formula>0.5</formula>
      <formula>1</formula>
    </cfRule>
    <cfRule type="expression" dxfId="26" priority="3">
      <formula>K$8="J"</formula>
    </cfRule>
    <cfRule type="expression" dxfId="25" priority="4">
      <formula>K$7="N"</formula>
    </cfRule>
  </conditionalFormatting>
  <conditionalFormatting sqref="AM14:AO53">
    <cfRule type="expression" dxfId="24" priority="2">
      <formula>+ISNUMBER(AM$10)=FALSE</formula>
    </cfRule>
  </conditionalFormatting>
  <dataValidations count="2">
    <dataValidation type="list" allowBlank="1" showInputMessage="1" showErrorMessage="1" sqref="K14:AO53" xr:uid="{9C036596-82A5-4480-A69B-688936826B89}">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B773D54B-3534-4D74-9121-8564A5BF233E}">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56EF254-EC99-46F6-84C0-713C4B7C1EAF}">
          <x14:formula1>
            <xm:f>'Interne Parmeter'!$C$3:$C$4</xm:f>
          </x14:formula1>
          <xm:sqref>K7:AO8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5BC9-FF47-4276-A704-78B2A9154867}">
  <sheetPr>
    <tabColor rgb="FF00B050"/>
    <pageSetUpPr fitToPage="1"/>
  </sheetPr>
  <dimension ref="A2:BO58"/>
  <sheetViews>
    <sheetView showGridLines="0" topLeftCell="C1" workbookViewId="0">
      <selection activeCell="K14" sqref="K14"/>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Juli</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Juli</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Juli</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46204</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46204</v>
      </c>
      <c r="L11" s="215">
        <f t="shared" ref="L11:AL11" ca="1" si="3">IF(MONTH(K11+1)=$AT$11,K11+1,"")</f>
        <v>46205</v>
      </c>
      <c r="M11" s="215">
        <f t="shared" ca="1" si="3"/>
        <v>46206</v>
      </c>
      <c r="N11" s="215">
        <f t="shared" ca="1" si="3"/>
        <v>46207</v>
      </c>
      <c r="O11" s="215">
        <f t="shared" ca="1" si="3"/>
        <v>46208</v>
      </c>
      <c r="P11" s="215">
        <f t="shared" ca="1" si="3"/>
        <v>46209</v>
      </c>
      <c r="Q11" s="215">
        <f t="shared" ca="1" si="3"/>
        <v>46210</v>
      </c>
      <c r="R11" s="215">
        <f t="shared" ca="1" si="3"/>
        <v>46211</v>
      </c>
      <c r="S11" s="215">
        <f t="shared" ca="1" si="3"/>
        <v>46212</v>
      </c>
      <c r="T11" s="215">
        <f t="shared" ca="1" si="3"/>
        <v>46213</v>
      </c>
      <c r="U11" s="215">
        <f t="shared" ca="1" si="3"/>
        <v>46214</v>
      </c>
      <c r="V11" s="215">
        <f t="shared" ca="1" si="3"/>
        <v>46215</v>
      </c>
      <c r="W11" s="215">
        <f t="shared" ca="1" si="3"/>
        <v>46216</v>
      </c>
      <c r="X11" s="215">
        <f t="shared" ca="1" si="3"/>
        <v>46217</v>
      </c>
      <c r="Y11" s="215">
        <f t="shared" ca="1" si="3"/>
        <v>46218</v>
      </c>
      <c r="Z11" s="215">
        <f t="shared" ca="1" si="3"/>
        <v>46219</v>
      </c>
      <c r="AA11" s="215">
        <f t="shared" ca="1" si="3"/>
        <v>46220</v>
      </c>
      <c r="AB11" s="215">
        <f t="shared" ca="1" si="3"/>
        <v>46221</v>
      </c>
      <c r="AC11" s="215">
        <f t="shared" ca="1" si="3"/>
        <v>46222</v>
      </c>
      <c r="AD11" s="215">
        <f t="shared" ca="1" si="3"/>
        <v>46223</v>
      </c>
      <c r="AE11" s="215">
        <f t="shared" ca="1" si="3"/>
        <v>46224</v>
      </c>
      <c r="AF11" s="215">
        <f t="shared" ca="1" si="3"/>
        <v>46225</v>
      </c>
      <c r="AG11" s="215">
        <f t="shared" ca="1" si="3"/>
        <v>46226</v>
      </c>
      <c r="AH11" s="215">
        <f t="shared" ca="1" si="3"/>
        <v>46227</v>
      </c>
      <c r="AI11" s="215">
        <f t="shared" ca="1" si="3"/>
        <v>46228</v>
      </c>
      <c r="AJ11" s="215">
        <f t="shared" ca="1" si="3"/>
        <v>46229</v>
      </c>
      <c r="AK11" s="215">
        <f t="shared" ca="1" si="3"/>
        <v>46230</v>
      </c>
      <c r="AL11" s="215">
        <f t="shared" ca="1" si="3"/>
        <v>46231</v>
      </c>
      <c r="AM11" s="215">
        <f ca="1">IF(ISERROR(IF(MONTH(AL11+1)=$AT$11,AL11+1,"")),"",IF(MONTH(AL11+1)=$AT$11,AL11+1,""))</f>
        <v>46232</v>
      </c>
      <c r="AN11" s="215">
        <f ca="1">IF(ISERROR(IF(MONTH(AM11+1)=$AT$11,AM11+1,"")),"",IF(MONTH(AM11+1)=$AT$11,AM11+1,""))</f>
        <v>46233</v>
      </c>
      <c r="AO11" s="216">
        <f ca="1">IF(ISERROR(IF(MONTH(AN11+1)=$AT$11,AN11+1,"")),"",IF(MONTH(AN11+1)=$AT$11,AN11+1,""))</f>
        <v>46234</v>
      </c>
      <c r="AP11" s="173"/>
      <c r="AR11" s="198">
        <f ca="1">+IF(ISNUMBER(AR10),AR10,TODAY())</f>
        <v>46204</v>
      </c>
      <c r="AS11" s="199">
        <f ca="1">+YEAR(AR11)</f>
        <v>2026</v>
      </c>
      <c r="AT11" s="199">
        <f ca="1">+MONTH(AR11)</f>
        <v>7</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Mit</v>
      </c>
      <c r="L12" s="218" t="str">
        <f ca="1">+IF(ISNUMBER(L11),VLOOKUP(WEEKDAY(L11,2),'Interne Parmeter'!$B$36:$C$42,2,FALSE),"")</f>
        <v>Do</v>
      </c>
      <c r="M12" s="218" t="str">
        <f ca="1">+IF(ISNUMBER(M11),VLOOKUP(WEEKDAY(M11,2),'Interne Parmeter'!$B$36:$C$42,2,FALSE),"")</f>
        <v>Fr</v>
      </c>
      <c r="N12" s="218" t="str">
        <f ca="1">+IF(ISNUMBER(N11),VLOOKUP(WEEKDAY(N11,2),'Interne Parmeter'!$B$36:$C$42,2,FALSE),"")</f>
        <v>Sa</v>
      </c>
      <c r="O12" s="218" t="str">
        <f ca="1">+IF(ISNUMBER(O11),VLOOKUP(WEEKDAY(O11,2),'Interne Parmeter'!$B$36:$C$42,2,FALSE),"")</f>
        <v>So</v>
      </c>
      <c r="P12" s="218" t="str">
        <f ca="1">+IF(ISNUMBER(P11),VLOOKUP(WEEKDAY(P11,2),'Interne Parmeter'!$B$36:$C$42,2,FALSE),"")</f>
        <v>Mo</v>
      </c>
      <c r="Q12" s="218" t="str">
        <f ca="1">+IF(ISNUMBER(Q11),VLOOKUP(WEEKDAY(Q11,2),'Interne Parmeter'!$B$36:$C$42,2,FALSE),"")</f>
        <v>Die</v>
      </c>
      <c r="R12" s="218" t="str">
        <f ca="1">+IF(ISNUMBER(R11),VLOOKUP(WEEKDAY(R11,2),'Interne Parmeter'!$B$36:$C$42,2,FALSE),"")</f>
        <v>Mit</v>
      </c>
      <c r="S12" s="218" t="str">
        <f ca="1">+IF(ISNUMBER(S11),VLOOKUP(WEEKDAY(S11,2),'Interne Parmeter'!$B$36:$C$42,2,FALSE),"")</f>
        <v>Do</v>
      </c>
      <c r="T12" s="218" t="str">
        <f ca="1">+IF(ISNUMBER(T11),VLOOKUP(WEEKDAY(T11,2),'Interne Parmeter'!$B$36:$C$42,2,FALSE),"")</f>
        <v>Fr</v>
      </c>
      <c r="U12" s="218" t="str">
        <f ca="1">+IF(ISNUMBER(U11),VLOOKUP(WEEKDAY(U11,2),'Interne Parmeter'!$B$36:$C$42,2,FALSE),"")</f>
        <v>Sa</v>
      </c>
      <c r="V12" s="218" t="str">
        <f ca="1">+IF(ISNUMBER(V11),VLOOKUP(WEEKDAY(V11,2),'Interne Parmeter'!$B$36:$C$42,2,FALSE),"")</f>
        <v>So</v>
      </c>
      <c r="W12" s="218" t="str">
        <f ca="1">+IF(ISNUMBER(W11),VLOOKUP(WEEKDAY(W11,2),'Interne Parmeter'!$B$36:$C$42,2,FALSE),"")</f>
        <v>Mo</v>
      </c>
      <c r="X12" s="218" t="str">
        <f ca="1">+IF(ISNUMBER(X11),VLOOKUP(WEEKDAY(X11,2),'Interne Parmeter'!$B$36:$C$42,2,FALSE),"")</f>
        <v>Die</v>
      </c>
      <c r="Y12" s="218" t="str">
        <f ca="1">+IF(ISNUMBER(Y11),VLOOKUP(WEEKDAY(Y11,2),'Interne Parmeter'!$B$36:$C$42,2,FALSE),"")</f>
        <v>Mit</v>
      </c>
      <c r="Z12" s="218" t="str">
        <f ca="1">+IF(ISNUMBER(Z11),VLOOKUP(WEEKDAY(Z11,2),'Interne Parmeter'!$B$36:$C$42,2,FALSE),"")</f>
        <v>Do</v>
      </c>
      <c r="AA12" s="218" t="str">
        <f ca="1">+IF(ISNUMBER(AA11),VLOOKUP(WEEKDAY(AA11,2),'Interne Parmeter'!$B$36:$C$42,2,FALSE),"")</f>
        <v>Fr</v>
      </c>
      <c r="AB12" s="218" t="str">
        <f ca="1">+IF(ISNUMBER(AB11),VLOOKUP(WEEKDAY(AB11,2),'Interne Parmeter'!$B$36:$C$42,2,FALSE),"")</f>
        <v>Sa</v>
      </c>
      <c r="AC12" s="218" t="str">
        <f ca="1">+IF(ISNUMBER(AC11),VLOOKUP(WEEKDAY(AC11,2),'Interne Parmeter'!$B$36:$C$42,2,FALSE),"")</f>
        <v>So</v>
      </c>
      <c r="AD12" s="218" t="str">
        <f ca="1">+IF(ISNUMBER(AD11),VLOOKUP(WEEKDAY(AD11,2),'Interne Parmeter'!$B$36:$C$42,2,FALSE),"")</f>
        <v>Mo</v>
      </c>
      <c r="AE12" s="218" t="str">
        <f ca="1">+IF(ISNUMBER(AE11),VLOOKUP(WEEKDAY(AE11,2),'Interne Parmeter'!$B$36:$C$42,2,FALSE),"")</f>
        <v>Die</v>
      </c>
      <c r="AF12" s="218" t="str">
        <f ca="1">+IF(ISNUMBER(AF11),VLOOKUP(WEEKDAY(AF11,2),'Interne Parmeter'!$B$36:$C$42,2,FALSE),"")</f>
        <v>Mit</v>
      </c>
      <c r="AG12" s="218" t="str">
        <f ca="1">+IF(ISNUMBER(AG11),VLOOKUP(WEEKDAY(AG11,2),'Interne Parmeter'!$B$36:$C$42,2,FALSE),"")</f>
        <v>Do</v>
      </c>
      <c r="AH12" s="218" t="str">
        <f ca="1">+IF(ISNUMBER(AH11),VLOOKUP(WEEKDAY(AH11,2),'Interne Parmeter'!$B$36:$C$42,2,FALSE),"")</f>
        <v>Fr</v>
      </c>
      <c r="AI12" s="218" t="str">
        <f ca="1">+IF(ISNUMBER(AI11),VLOOKUP(WEEKDAY(AI11,2),'Interne Parmeter'!$B$36:$C$42,2,FALSE),"")</f>
        <v>Sa</v>
      </c>
      <c r="AJ12" s="218" t="str">
        <f ca="1">+IF(ISNUMBER(AJ11),VLOOKUP(WEEKDAY(AJ11,2),'Interne Parmeter'!$B$36:$C$42,2,FALSE),"")</f>
        <v>So</v>
      </c>
      <c r="AK12" s="218" t="str">
        <f ca="1">+IF(ISNUMBER(AK11),VLOOKUP(WEEKDAY(AK11,2),'Interne Parmeter'!$B$36:$C$42,2,FALSE),"")</f>
        <v>Mo</v>
      </c>
      <c r="AL12" s="218" t="str">
        <f ca="1">+IF(ISNUMBER(AL11),VLOOKUP(WEEKDAY(AL11,2),'Interne Parmeter'!$B$36:$C$42,2,FALSE),"")</f>
        <v>Die</v>
      </c>
      <c r="AM12" s="218" t="str">
        <f ca="1">+IF(ISNUMBER(AM11),VLOOKUP(WEEKDAY(AM11,2),'Interne Parmeter'!$B$36:$C$42,2,FALSE),"")</f>
        <v>Mit</v>
      </c>
      <c r="AN12" s="218" t="str">
        <f ca="1">+IF(ISNUMBER(AN11),VLOOKUP(WEEKDAY(AN11,2),'Interne Parmeter'!$B$36:$C$42,2,FALSE),"")</f>
        <v>Do</v>
      </c>
      <c r="AO12" s="219" t="str">
        <f ca="1">+IF(ISNUMBER(AO11),VLOOKUP(WEEKDAY(AO11,2),'Interne Parmeter'!$B$36:$C$42,2,FALSE),"")</f>
        <v>Fr</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7</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23" priority="1" operator="between">
      <formula>0.5</formula>
      <formula>1</formula>
    </cfRule>
    <cfRule type="expression" dxfId="22" priority="3">
      <formula>K$8="J"</formula>
    </cfRule>
    <cfRule type="expression" dxfId="21" priority="4">
      <formula>K$7="N"</formula>
    </cfRule>
  </conditionalFormatting>
  <conditionalFormatting sqref="AM14:AO53">
    <cfRule type="expression" dxfId="20" priority="2">
      <formula>+ISNUMBER(AM$10)=FALSE</formula>
    </cfRule>
  </conditionalFormatting>
  <dataValidations count="2">
    <dataValidation type="date" allowBlank="1" showInputMessage="1" showErrorMessage="1" sqref="AR10:AU10" xr:uid="{BA1B1D7D-9611-4179-9B7D-C9A5EA9D084D}">
      <formula1>44562</formula1>
      <formula2>54788</formula2>
    </dataValidation>
    <dataValidation type="list" allowBlank="1" showInputMessage="1" showErrorMessage="1" sqref="K14:AO53" xr:uid="{CDE00A98-6BEE-4A3C-B8D3-0C8454E799F8}">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CE59B2-0E26-4BE6-9C87-830E92710D1F}">
          <x14:formula1>
            <xm:f>'Interne Parmeter'!$C$3:$C$4</xm:f>
          </x14:formula1>
          <xm:sqref>K7:AO8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40C9-8DC9-4C41-9373-103A5B8E9CBA}">
  <sheetPr>
    <tabColor rgb="FF00B050"/>
    <pageSetUpPr fitToPage="1"/>
  </sheetPr>
  <dimension ref="A2:BO58"/>
  <sheetViews>
    <sheetView showGridLines="0" topLeftCell="C1" workbookViewId="0">
      <selection activeCell="K14" sqref="K14"/>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August</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August</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August</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46235</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46235</v>
      </c>
      <c r="L11" s="215">
        <f t="shared" ref="L11:AL11" ca="1" si="3">IF(MONTH(K11+1)=$AT$11,K11+1,"")</f>
        <v>46236</v>
      </c>
      <c r="M11" s="215">
        <f t="shared" ca="1" si="3"/>
        <v>46237</v>
      </c>
      <c r="N11" s="215">
        <f t="shared" ca="1" si="3"/>
        <v>46238</v>
      </c>
      <c r="O11" s="215">
        <f t="shared" ca="1" si="3"/>
        <v>46239</v>
      </c>
      <c r="P11" s="215">
        <f t="shared" ca="1" si="3"/>
        <v>46240</v>
      </c>
      <c r="Q11" s="215">
        <f t="shared" ca="1" si="3"/>
        <v>46241</v>
      </c>
      <c r="R11" s="215">
        <f t="shared" ca="1" si="3"/>
        <v>46242</v>
      </c>
      <c r="S11" s="215">
        <f t="shared" ca="1" si="3"/>
        <v>46243</v>
      </c>
      <c r="T11" s="215">
        <f t="shared" ca="1" si="3"/>
        <v>46244</v>
      </c>
      <c r="U11" s="215">
        <f t="shared" ca="1" si="3"/>
        <v>46245</v>
      </c>
      <c r="V11" s="215">
        <f t="shared" ca="1" si="3"/>
        <v>46246</v>
      </c>
      <c r="W11" s="215">
        <f t="shared" ca="1" si="3"/>
        <v>46247</v>
      </c>
      <c r="X11" s="215">
        <f t="shared" ca="1" si="3"/>
        <v>46248</v>
      </c>
      <c r="Y11" s="215">
        <f t="shared" ca="1" si="3"/>
        <v>46249</v>
      </c>
      <c r="Z11" s="215">
        <f t="shared" ca="1" si="3"/>
        <v>46250</v>
      </c>
      <c r="AA11" s="215">
        <f t="shared" ca="1" si="3"/>
        <v>46251</v>
      </c>
      <c r="AB11" s="215">
        <f t="shared" ca="1" si="3"/>
        <v>46252</v>
      </c>
      <c r="AC11" s="215">
        <f t="shared" ca="1" si="3"/>
        <v>46253</v>
      </c>
      <c r="AD11" s="215">
        <f t="shared" ca="1" si="3"/>
        <v>46254</v>
      </c>
      <c r="AE11" s="215">
        <f t="shared" ca="1" si="3"/>
        <v>46255</v>
      </c>
      <c r="AF11" s="215">
        <f t="shared" ca="1" si="3"/>
        <v>46256</v>
      </c>
      <c r="AG11" s="215">
        <f t="shared" ca="1" si="3"/>
        <v>46257</v>
      </c>
      <c r="AH11" s="215">
        <f t="shared" ca="1" si="3"/>
        <v>46258</v>
      </c>
      <c r="AI11" s="215">
        <f t="shared" ca="1" si="3"/>
        <v>46259</v>
      </c>
      <c r="AJ11" s="215">
        <f t="shared" ca="1" si="3"/>
        <v>46260</v>
      </c>
      <c r="AK11" s="215">
        <f t="shared" ca="1" si="3"/>
        <v>46261</v>
      </c>
      <c r="AL11" s="215">
        <f t="shared" ca="1" si="3"/>
        <v>46262</v>
      </c>
      <c r="AM11" s="215">
        <f ca="1">IF(ISERROR(IF(MONTH(AL11+1)=$AT$11,AL11+1,"")),"",IF(MONTH(AL11+1)=$AT$11,AL11+1,""))</f>
        <v>46263</v>
      </c>
      <c r="AN11" s="215">
        <f ca="1">IF(ISERROR(IF(MONTH(AM11+1)=$AT$11,AM11+1,"")),"",IF(MONTH(AM11+1)=$AT$11,AM11+1,""))</f>
        <v>46264</v>
      </c>
      <c r="AO11" s="216">
        <f ca="1">IF(ISERROR(IF(MONTH(AN11+1)=$AT$11,AN11+1,"")),"",IF(MONTH(AN11+1)=$AT$11,AN11+1,""))</f>
        <v>46265</v>
      </c>
      <c r="AP11" s="173"/>
      <c r="AR11" s="198">
        <f ca="1">+IF(ISNUMBER(AR10),AR10,TODAY())</f>
        <v>46235</v>
      </c>
      <c r="AS11" s="199">
        <f ca="1">+YEAR(AR11)</f>
        <v>2026</v>
      </c>
      <c r="AT11" s="199">
        <f ca="1">+MONTH(AR11)</f>
        <v>8</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Sa</v>
      </c>
      <c r="L12" s="218" t="str">
        <f ca="1">+IF(ISNUMBER(L11),VLOOKUP(WEEKDAY(L11,2),'Interne Parmeter'!$B$36:$C$42,2,FALSE),"")</f>
        <v>So</v>
      </c>
      <c r="M12" s="218" t="str">
        <f ca="1">+IF(ISNUMBER(M11),VLOOKUP(WEEKDAY(M11,2),'Interne Parmeter'!$B$36:$C$42,2,FALSE),"")</f>
        <v>Mo</v>
      </c>
      <c r="N12" s="218" t="str">
        <f ca="1">+IF(ISNUMBER(N11),VLOOKUP(WEEKDAY(N11,2),'Interne Parmeter'!$B$36:$C$42,2,FALSE),"")</f>
        <v>Die</v>
      </c>
      <c r="O12" s="218" t="str">
        <f ca="1">+IF(ISNUMBER(O11),VLOOKUP(WEEKDAY(O11,2),'Interne Parmeter'!$B$36:$C$42,2,FALSE),"")</f>
        <v>Mit</v>
      </c>
      <c r="P12" s="218" t="str">
        <f ca="1">+IF(ISNUMBER(P11),VLOOKUP(WEEKDAY(P11,2),'Interne Parmeter'!$B$36:$C$42,2,FALSE),"")</f>
        <v>Do</v>
      </c>
      <c r="Q12" s="218" t="str">
        <f ca="1">+IF(ISNUMBER(Q11),VLOOKUP(WEEKDAY(Q11,2),'Interne Parmeter'!$B$36:$C$42,2,FALSE),"")</f>
        <v>Fr</v>
      </c>
      <c r="R12" s="218" t="str">
        <f ca="1">+IF(ISNUMBER(R11),VLOOKUP(WEEKDAY(R11,2),'Interne Parmeter'!$B$36:$C$42,2,FALSE),"")</f>
        <v>Sa</v>
      </c>
      <c r="S12" s="218" t="str">
        <f ca="1">+IF(ISNUMBER(S11),VLOOKUP(WEEKDAY(S11,2),'Interne Parmeter'!$B$36:$C$42,2,FALSE),"")</f>
        <v>So</v>
      </c>
      <c r="T12" s="218" t="str">
        <f ca="1">+IF(ISNUMBER(T11),VLOOKUP(WEEKDAY(T11,2),'Interne Parmeter'!$B$36:$C$42,2,FALSE),"")</f>
        <v>Mo</v>
      </c>
      <c r="U12" s="218" t="str">
        <f ca="1">+IF(ISNUMBER(U11),VLOOKUP(WEEKDAY(U11,2),'Interne Parmeter'!$B$36:$C$42,2,FALSE),"")</f>
        <v>Die</v>
      </c>
      <c r="V12" s="218" t="str">
        <f ca="1">+IF(ISNUMBER(V11),VLOOKUP(WEEKDAY(V11,2),'Interne Parmeter'!$B$36:$C$42,2,FALSE),"")</f>
        <v>Mit</v>
      </c>
      <c r="W12" s="218" t="str">
        <f ca="1">+IF(ISNUMBER(W11),VLOOKUP(WEEKDAY(W11,2),'Interne Parmeter'!$B$36:$C$42,2,FALSE),"")</f>
        <v>Do</v>
      </c>
      <c r="X12" s="218" t="str">
        <f ca="1">+IF(ISNUMBER(X11),VLOOKUP(WEEKDAY(X11,2),'Interne Parmeter'!$B$36:$C$42,2,FALSE),"")</f>
        <v>Fr</v>
      </c>
      <c r="Y12" s="218" t="str">
        <f ca="1">+IF(ISNUMBER(Y11),VLOOKUP(WEEKDAY(Y11,2),'Interne Parmeter'!$B$36:$C$42,2,FALSE),"")</f>
        <v>Sa</v>
      </c>
      <c r="Z12" s="218" t="str">
        <f ca="1">+IF(ISNUMBER(Z11),VLOOKUP(WEEKDAY(Z11,2),'Interne Parmeter'!$B$36:$C$42,2,FALSE),"")</f>
        <v>So</v>
      </c>
      <c r="AA12" s="218" t="str">
        <f ca="1">+IF(ISNUMBER(AA11),VLOOKUP(WEEKDAY(AA11,2),'Interne Parmeter'!$B$36:$C$42,2,FALSE),"")</f>
        <v>Mo</v>
      </c>
      <c r="AB12" s="218" t="str">
        <f ca="1">+IF(ISNUMBER(AB11),VLOOKUP(WEEKDAY(AB11,2),'Interne Parmeter'!$B$36:$C$42,2,FALSE),"")</f>
        <v>Die</v>
      </c>
      <c r="AC12" s="218" t="str">
        <f ca="1">+IF(ISNUMBER(AC11),VLOOKUP(WEEKDAY(AC11,2),'Interne Parmeter'!$B$36:$C$42,2,FALSE),"")</f>
        <v>Mit</v>
      </c>
      <c r="AD12" s="218" t="str">
        <f ca="1">+IF(ISNUMBER(AD11),VLOOKUP(WEEKDAY(AD11,2),'Interne Parmeter'!$B$36:$C$42,2,FALSE),"")</f>
        <v>Do</v>
      </c>
      <c r="AE12" s="218" t="str">
        <f ca="1">+IF(ISNUMBER(AE11),VLOOKUP(WEEKDAY(AE11,2),'Interne Parmeter'!$B$36:$C$42,2,FALSE),"")</f>
        <v>Fr</v>
      </c>
      <c r="AF12" s="218" t="str">
        <f ca="1">+IF(ISNUMBER(AF11),VLOOKUP(WEEKDAY(AF11,2),'Interne Parmeter'!$B$36:$C$42,2,FALSE),"")</f>
        <v>Sa</v>
      </c>
      <c r="AG12" s="218" t="str">
        <f ca="1">+IF(ISNUMBER(AG11),VLOOKUP(WEEKDAY(AG11,2),'Interne Parmeter'!$B$36:$C$42,2,FALSE),"")</f>
        <v>So</v>
      </c>
      <c r="AH12" s="218" t="str">
        <f ca="1">+IF(ISNUMBER(AH11),VLOOKUP(WEEKDAY(AH11,2),'Interne Parmeter'!$B$36:$C$42,2,FALSE),"")</f>
        <v>Mo</v>
      </c>
      <c r="AI12" s="218" t="str">
        <f ca="1">+IF(ISNUMBER(AI11),VLOOKUP(WEEKDAY(AI11,2),'Interne Parmeter'!$B$36:$C$42,2,FALSE),"")</f>
        <v>Die</v>
      </c>
      <c r="AJ12" s="218" t="str">
        <f ca="1">+IF(ISNUMBER(AJ11),VLOOKUP(WEEKDAY(AJ11,2),'Interne Parmeter'!$B$36:$C$42,2,FALSE),"")</f>
        <v>Mit</v>
      </c>
      <c r="AK12" s="218" t="str">
        <f ca="1">+IF(ISNUMBER(AK11),VLOOKUP(WEEKDAY(AK11,2),'Interne Parmeter'!$B$36:$C$42,2,FALSE),"")</f>
        <v>Do</v>
      </c>
      <c r="AL12" s="218" t="str">
        <f ca="1">+IF(ISNUMBER(AL11),VLOOKUP(WEEKDAY(AL11,2),'Interne Parmeter'!$B$36:$C$42,2,FALSE),"")</f>
        <v>Fr</v>
      </c>
      <c r="AM12" s="218" t="str">
        <f ca="1">+IF(ISNUMBER(AM11),VLOOKUP(WEEKDAY(AM11,2),'Interne Parmeter'!$B$36:$C$42,2,FALSE),"")</f>
        <v>Sa</v>
      </c>
      <c r="AN12" s="218" t="str">
        <f ca="1">+IF(ISNUMBER(AN11),VLOOKUP(WEEKDAY(AN11,2),'Interne Parmeter'!$B$36:$C$42,2,FALSE),"")</f>
        <v>So</v>
      </c>
      <c r="AO12" s="219" t="str">
        <f ca="1">+IF(ISNUMBER(AO11),VLOOKUP(WEEKDAY(AO11,2),'Interne Parmeter'!$B$36:$C$42,2,FALSE),"")</f>
        <v>Mo</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8</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19" priority="1" operator="between">
      <formula>0.5</formula>
      <formula>1</formula>
    </cfRule>
    <cfRule type="expression" dxfId="18" priority="3">
      <formula>K$8="J"</formula>
    </cfRule>
    <cfRule type="expression" dxfId="17" priority="4">
      <formula>K$7="N"</formula>
    </cfRule>
  </conditionalFormatting>
  <conditionalFormatting sqref="AM14:AO53">
    <cfRule type="expression" dxfId="16" priority="2">
      <formula>+ISNUMBER(AM$10)=FALSE</formula>
    </cfRule>
  </conditionalFormatting>
  <dataValidations count="2">
    <dataValidation type="list" allowBlank="1" showInputMessage="1" showErrorMessage="1" sqref="K14:AO53" xr:uid="{44D7B3E2-B718-406F-9286-4C1D2A9D66C2}">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489B3DAE-C8E5-48CC-BE3B-AB011AE394F2}">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B6294F1-8264-49D1-BD51-8FB7052A35EE}">
          <x14:formula1>
            <xm:f>'Interne Parmeter'!$C$3:$C$4</xm:f>
          </x14:formula1>
          <xm:sqref>K7:AO8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EB575-8FE5-458C-8FF4-2C785D3F31C2}">
  <sheetPr>
    <tabColor rgb="FF00B050"/>
    <pageSetUpPr fitToPage="1"/>
  </sheetPr>
  <dimension ref="A2:BO58"/>
  <sheetViews>
    <sheetView showGridLines="0" topLeftCell="C1" workbookViewId="0">
      <selection activeCell="P8" sqref="P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September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September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t="str">
        <f t="shared" ca="1" si="0"/>
        <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September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t="str">
        <f ca="1">IF(ISERROR(IF(AO11&lt;&gt;"",AN10+1,"")),"",IF(AO11&lt;&gt;"",AN10+1,""))</f>
        <v/>
      </c>
      <c r="AP10" s="173"/>
      <c r="AR10" s="309">
        <f ca="1">+DATE(AS12,AS13,1)</f>
        <v>46266</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46266</v>
      </c>
      <c r="L11" s="215">
        <f t="shared" ref="L11:AL11" ca="1" si="3">IF(MONTH(K11+1)=$AT$11,K11+1,"")</f>
        <v>46267</v>
      </c>
      <c r="M11" s="215">
        <f t="shared" ca="1" si="3"/>
        <v>46268</v>
      </c>
      <c r="N11" s="215">
        <f t="shared" ca="1" si="3"/>
        <v>46269</v>
      </c>
      <c r="O11" s="215">
        <f t="shared" ca="1" si="3"/>
        <v>46270</v>
      </c>
      <c r="P11" s="215">
        <f t="shared" ca="1" si="3"/>
        <v>46271</v>
      </c>
      <c r="Q11" s="215">
        <f t="shared" ca="1" si="3"/>
        <v>46272</v>
      </c>
      <c r="R11" s="215">
        <f t="shared" ca="1" si="3"/>
        <v>46273</v>
      </c>
      <c r="S11" s="215">
        <f t="shared" ca="1" si="3"/>
        <v>46274</v>
      </c>
      <c r="T11" s="215">
        <f t="shared" ca="1" si="3"/>
        <v>46275</v>
      </c>
      <c r="U11" s="215">
        <f t="shared" ca="1" si="3"/>
        <v>46276</v>
      </c>
      <c r="V11" s="215">
        <f t="shared" ca="1" si="3"/>
        <v>46277</v>
      </c>
      <c r="W11" s="215">
        <f t="shared" ca="1" si="3"/>
        <v>46278</v>
      </c>
      <c r="X11" s="215">
        <f t="shared" ca="1" si="3"/>
        <v>46279</v>
      </c>
      <c r="Y11" s="215">
        <f t="shared" ca="1" si="3"/>
        <v>46280</v>
      </c>
      <c r="Z11" s="215">
        <f t="shared" ca="1" si="3"/>
        <v>46281</v>
      </c>
      <c r="AA11" s="215">
        <f t="shared" ca="1" si="3"/>
        <v>46282</v>
      </c>
      <c r="AB11" s="215">
        <f t="shared" ca="1" si="3"/>
        <v>46283</v>
      </c>
      <c r="AC11" s="215">
        <f t="shared" ca="1" si="3"/>
        <v>46284</v>
      </c>
      <c r="AD11" s="215">
        <f t="shared" ca="1" si="3"/>
        <v>46285</v>
      </c>
      <c r="AE11" s="215">
        <f t="shared" ca="1" si="3"/>
        <v>46286</v>
      </c>
      <c r="AF11" s="215">
        <f t="shared" ca="1" si="3"/>
        <v>46287</v>
      </c>
      <c r="AG11" s="215">
        <f t="shared" ca="1" si="3"/>
        <v>46288</v>
      </c>
      <c r="AH11" s="215">
        <f t="shared" ca="1" si="3"/>
        <v>46289</v>
      </c>
      <c r="AI11" s="215">
        <f t="shared" ca="1" si="3"/>
        <v>46290</v>
      </c>
      <c r="AJ11" s="215">
        <f t="shared" ca="1" si="3"/>
        <v>46291</v>
      </c>
      <c r="AK11" s="215">
        <f t="shared" ca="1" si="3"/>
        <v>46292</v>
      </c>
      <c r="AL11" s="215">
        <f t="shared" ca="1" si="3"/>
        <v>46293</v>
      </c>
      <c r="AM11" s="215">
        <f ca="1">IF(ISERROR(IF(MONTH(AL11+1)=$AT$11,AL11+1,"")),"",IF(MONTH(AL11+1)=$AT$11,AL11+1,""))</f>
        <v>46294</v>
      </c>
      <c r="AN11" s="215">
        <f ca="1">IF(ISERROR(IF(MONTH(AM11+1)=$AT$11,AM11+1,"")),"",IF(MONTH(AM11+1)=$AT$11,AM11+1,""))</f>
        <v>46295</v>
      </c>
      <c r="AO11" s="216" t="str">
        <f ca="1">IF(ISERROR(IF(MONTH(AN11+1)=$AT$11,AN11+1,"")),"",IF(MONTH(AN11+1)=$AT$11,AN11+1,""))</f>
        <v/>
      </c>
      <c r="AP11" s="173"/>
      <c r="AR11" s="198">
        <f ca="1">+IF(ISNUMBER(AR10),AR10,TODAY())</f>
        <v>46266</v>
      </c>
      <c r="AS11" s="199">
        <f ca="1">+YEAR(AR11)</f>
        <v>2026</v>
      </c>
      <c r="AT11" s="199">
        <f ca="1">+MONTH(AR11)</f>
        <v>9</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Die</v>
      </c>
      <c r="L12" s="218" t="str">
        <f ca="1">+IF(ISNUMBER(L11),VLOOKUP(WEEKDAY(L11,2),'Interne Parmeter'!$B$36:$C$42,2,FALSE),"")</f>
        <v>Mit</v>
      </c>
      <c r="M12" s="218" t="str">
        <f ca="1">+IF(ISNUMBER(M11),VLOOKUP(WEEKDAY(M11,2),'Interne Parmeter'!$B$36:$C$42,2,FALSE),"")</f>
        <v>Do</v>
      </c>
      <c r="N12" s="218" t="str">
        <f ca="1">+IF(ISNUMBER(N11),VLOOKUP(WEEKDAY(N11,2),'Interne Parmeter'!$B$36:$C$42,2,FALSE),"")</f>
        <v>Fr</v>
      </c>
      <c r="O12" s="218" t="str">
        <f ca="1">+IF(ISNUMBER(O11),VLOOKUP(WEEKDAY(O11,2),'Interne Parmeter'!$B$36:$C$42,2,FALSE),"")</f>
        <v>Sa</v>
      </c>
      <c r="P12" s="218" t="str">
        <f ca="1">+IF(ISNUMBER(P11),VLOOKUP(WEEKDAY(P11,2),'Interne Parmeter'!$B$36:$C$42,2,FALSE),"")</f>
        <v>So</v>
      </c>
      <c r="Q12" s="218" t="str">
        <f ca="1">+IF(ISNUMBER(Q11),VLOOKUP(WEEKDAY(Q11,2),'Interne Parmeter'!$B$36:$C$42,2,FALSE),"")</f>
        <v>Mo</v>
      </c>
      <c r="R12" s="218" t="str">
        <f ca="1">+IF(ISNUMBER(R11),VLOOKUP(WEEKDAY(R11,2),'Interne Parmeter'!$B$36:$C$42,2,FALSE),"")</f>
        <v>Die</v>
      </c>
      <c r="S12" s="218" t="str">
        <f ca="1">+IF(ISNUMBER(S11),VLOOKUP(WEEKDAY(S11,2),'Interne Parmeter'!$B$36:$C$42,2,FALSE),"")</f>
        <v>Mit</v>
      </c>
      <c r="T12" s="218" t="str">
        <f ca="1">+IF(ISNUMBER(T11),VLOOKUP(WEEKDAY(T11,2),'Interne Parmeter'!$B$36:$C$42,2,FALSE),"")</f>
        <v>Do</v>
      </c>
      <c r="U12" s="218" t="str">
        <f ca="1">+IF(ISNUMBER(U11),VLOOKUP(WEEKDAY(U11,2),'Interne Parmeter'!$B$36:$C$42,2,FALSE),"")</f>
        <v>Fr</v>
      </c>
      <c r="V12" s="218" t="str">
        <f ca="1">+IF(ISNUMBER(V11),VLOOKUP(WEEKDAY(V11,2),'Interne Parmeter'!$B$36:$C$42,2,FALSE),"")</f>
        <v>Sa</v>
      </c>
      <c r="W12" s="218" t="str">
        <f ca="1">+IF(ISNUMBER(W11),VLOOKUP(WEEKDAY(W11,2),'Interne Parmeter'!$B$36:$C$42,2,FALSE),"")</f>
        <v>So</v>
      </c>
      <c r="X12" s="218" t="str">
        <f ca="1">+IF(ISNUMBER(X11),VLOOKUP(WEEKDAY(X11,2),'Interne Parmeter'!$B$36:$C$42,2,FALSE),"")</f>
        <v>Mo</v>
      </c>
      <c r="Y12" s="218" t="str">
        <f ca="1">+IF(ISNUMBER(Y11),VLOOKUP(WEEKDAY(Y11,2),'Interne Parmeter'!$B$36:$C$42,2,FALSE),"")</f>
        <v>Die</v>
      </c>
      <c r="Z12" s="218" t="str">
        <f ca="1">+IF(ISNUMBER(Z11),VLOOKUP(WEEKDAY(Z11,2),'Interne Parmeter'!$B$36:$C$42,2,FALSE),"")</f>
        <v>Mit</v>
      </c>
      <c r="AA12" s="218" t="str">
        <f ca="1">+IF(ISNUMBER(AA11),VLOOKUP(WEEKDAY(AA11,2),'Interne Parmeter'!$B$36:$C$42,2,FALSE),"")</f>
        <v>Do</v>
      </c>
      <c r="AB12" s="218" t="str">
        <f ca="1">+IF(ISNUMBER(AB11),VLOOKUP(WEEKDAY(AB11,2),'Interne Parmeter'!$B$36:$C$42,2,FALSE),"")</f>
        <v>Fr</v>
      </c>
      <c r="AC12" s="218" t="str">
        <f ca="1">+IF(ISNUMBER(AC11),VLOOKUP(WEEKDAY(AC11,2),'Interne Parmeter'!$B$36:$C$42,2,FALSE),"")</f>
        <v>Sa</v>
      </c>
      <c r="AD12" s="218" t="str">
        <f ca="1">+IF(ISNUMBER(AD11),VLOOKUP(WEEKDAY(AD11,2),'Interne Parmeter'!$B$36:$C$42,2,FALSE),"")</f>
        <v>So</v>
      </c>
      <c r="AE12" s="218" t="str">
        <f ca="1">+IF(ISNUMBER(AE11),VLOOKUP(WEEKDAY(AE11,2),'Interne Parmeter'!$B$36:$C$42,2,FALSE),"")</f>
        <v>Mo</v>
      </c>
      <c r="AF12" s="218" t="str">
        <f ca="1">+IF(ISNUMBER(AF11),VLOOKUP(WEEKDAY(AF11,2),'Interne Parmeter'!$B$36:$C$42,2,FALSE),"")</f>
        <v>Die</v>
      </c>
      <c r="AG12" s="218" t="str">
        <f ca="1">+IF(ISNUMBER(AG11),VLOOKUP(WEEKDAY(AG11,2),'Interne Parmeter'!$B$36:$C$42,2,FALSE),"")</f>
        <v>Mit</v>
      </c>
      <c r="AH12" s="218" t="str">
        <f ca="1">+IF(ISNUMBER(AH11),VLOOKUP(WEEKDAY(AH11,2),'Interne Parmeter'!$B$36:$C$42,2,FALSE),"")</f>
        <v>Do</v>
      </c>
      <c r="AI12" s="218" t="str">
        <f ca="1">+IF(ISNUMBER(AI11),VLOOKUP(WEEKDAY(AI11,2),'Interne Parmeter'!$B$36:$C$42,2,FALSE),"")</f>
        <v>Fr</v>
      </c>
      <c r="AJ12" s="218" t="str">
        <f ca="1">+IF(ISNUMBER(AJ11),VLOOKUP(WEEKDAY(AJ11,2),'Interne Parmeter'!$B$36:$C$42,2,FALSE),"")</f>
        <v>Sa</v>
      </c>
      <c r="AK12" s="218" t="str">
        <f ca="1">+IF(ISNUMBER(AK11),VLOOKUP(WEEKDAY(AK11,2),'Interne Parmeter'!$B$36:$C$42,2,FALSE),"")</f>
        <v>So</v>
      </c>
      <c r="AL12" s="218" t="str">
        <f ca="1">+IF(ISNUMBER(AL11),VLOOKUP(WEEKDAY(AL11,2),'Interne Parmeter'!$B$36:$C$42,2,FALSE),"")</f>
        <v>Mo</v>
      </c>
      <c r="AM12" s="218" t="str">
        <f ca="1">+IF(ISNUMBER(AM11),VLOOKUP(WEEKDAY(AM11,2),'Interne Parmeter'!$B$36:$C$42,2,FALSE),"")</f>
        <v>Die</v>
      </c>
      <c r="AN12" s="218" t="str">
        <f ca="1">+IF(ISNUMBER(AN11),VLOOKUP(WEEKDAY(AN11,2),'Interne Parmeter'!$B$36:$C$42,2,FALSE),"")</f>
        <v>Mit</v>
      </c>
      <c r="AO12" s="219" t="str">
        <f ca="1">+IF(ISNUMBER(AO11),VLOOKUP(WEEKDAY(AO11,2),'Interne Parmeter'!$B$36:$C$42,2,FALSE),"")</f>
        <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t="str">
        <f t="shared" ca="1" si="4"/>
        <v/>
      </c>
      <c r="AP13" s="173"/>
      <c r="AR13" s="201" t="s">
        <v>0</v>
      </c>
      <c r="AS13" s="202">
        <v>9</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15" priority="1" operator="between">
      <formula>0.5</formula>
      <formula>1</formula>
    </cfRule>
    <cfRule type="expression" dxfId="14" priority="3">
      <formula>K$8="J"</formula>
    </cfRule>
    <cfRule type="expression" dxfId="13" priority="4">
      <formula>K$7="N"</formula>
    </cfRule>
  </conditionalFormatting>
  <conditionalFormatting sqref="AM14:AO53">
    <cfRule type="expression" dxfId="12" priority="2">
      <formula>+ISNUMBER(AM$10)=FALSE</formula>
    </cfRule>
  </conditionalFormatting>
  <dataValidations count="2">
    <dataValidation type="date" allowBlank="1" showInputMessage="1" showErrorMessage="1" sqref="AR10:AU10" xr:uid="{8BCFA557-E876-4339-ABA1-0B7E57C632DC}">
      <formula1>44562</formula1>
      <formula2>54788</formula2>
    </dataValidation>
    <dataValidation type="list" allowBlank="1" showInputMessage="1" showErrorMessage="1" sqref="K14:AO53" xr:uid="{8623F628-0890-47F3-99B9-04923A8BCCAA}">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5C2EF94-6320-4875-876F-A9279F90EC99}">
          <x14:formula1>
            <xm:f>'Interne Parmeter'!$C$3:$C$4</xm:f>
          </x14:formula1>
          <xm:sqref>K7:AO8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E0E3-F65D-40C5-A5E1-0C0BE5741223}">
  <sheetPr>
    <tabColor rgb="FF00B050"/>
    <pageSetUpPr fitToPage="1"/>
  </sheetPr>
  <dimension ref="A2:BO58"/>
  <sheetViews>
    <sheetView showGridLines="0" topLeftCell="C1" workbookViewId="0">
      <selection activeCell="M8" sqref="M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Oktover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Oktover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86</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Oktover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46296</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46296</v>
      </c>
      <c r="L11" s="215">
        <f t="shared" ref="L11:AL11" ca="1" si="3">IF(MONTH(K11+1)=$AT$11,K11+1,"")</f>
        <v>46297</v>
      </c>
      <c r="M11" s="215">
        <f t="shared" ca="1" si="3"/>
        <v>46298</v>
      </c>
      <c r="N11" s="215">
        <f t="shared" ca="1" si="3"/>
        <v>46299</v>
      </c>
      <c r="O11" s="215">
        <f t="shared" ca="1" si="3"/>
        <v>46300</v>
      </c>
      <c r="P11" s="215">
        <f t="shared" ca="1" si="3"/>
        <v>46301</v>
      </c>
      <c r="Q11" s="215">
        <f t="shared" ca="1" si="3"/>
        <v>46302</v>
      </c>
      <c r="R11" s="215">
        <f t="shared" ca="1" si="3"/>
        <v>46303</v>
      </c>
      <c r="S11" s="215">
        <f t="shared" ca="1" si="3"/>
        <v>46304</v>
      </c>
      <c r="T11" s="215">
        <f t="shared" ca="1" si="3"/>
        <v>46305</v>
      </c>
      <c r="U11" s="215">
        <f t="shared" ca="1" si="3"/>
        <v>46306</v>
      </c>
      <c r="V11" s="215">
        <f t="shared" ca="1" si="3"/>
        <v>46307</v>
      </c>
      <c r="W11" s="215">
        <f t="shared" ca="1" si="3"/>
        <v>46308</v>
      </c>
      <c r="X11" s="215">
        <f t="shared" ca="1" si="3"/>
        <v>46309</v>
      </c>
      <c r="Y11" s="215">
        <f t="shared" ca="1" si="3"/>
        <v>46310</v>
      </c>
      <c r="Z11" s="215">
        <f t="shared" ca="1" si="3"/>
        <v>46311</v>
      </c>
      <c r="AA11" s="215">
        <f t="shared" ca="1" si="3"/>
        <v>46312</v>
      </c>
      <c r="AB11" s="215">
        <f t="shared" ca="1" si="3"/>
        <v>46313</v>
      </c>
      <c r="AC11" s="215">
        <f t="shared" ca="1" si="3"/>
        <v>46314</v>
      </c>
      <c r="AD11" s="215">
        <f t="shared" ca="1" si="3"/>
        <v>46315</v>
      </c>
      <c r="AE11" s="215">
        <f t="shared" ca="1" si="3"/>
        <v>46316</v>
      </c>
      <c r="AF11" s="215">
        <f t="shared" ca="1" si="3"/>
        <v>46317</v>
      </c>
      <c r="AG11" s="215">
        <f t="shared" ca="1" si="3"/>
        <v>46318</v>
      </c>
      <c r="AH11" s="215">
        <f t="shared" ca="1" si="3"/>
        <v>46319</v>
      </c>
      <c r="AI11" s="215">
        <f t="shared" ca="1" si="3"/>
        <v>46320</v>
      </c>
      <c r="AJ11" s="215">
        <f t="shared" ca="1" si="3"/>
        <v>46321</v>
      </c>
      <c r="AK11" s="215">
        <f t="shared" ca="1" si="3"/>
        <v>46322</v>
      </c>
      <c r="AL11" s="215">
        <f t="shared" ca="1" si="3"/>
        <v>46323</v>
      </c>
      <c r="AM11" s="215">
        <f ca="1">IF(ISERROR(IF(MONTH(AL11+1)=$AT$11,AL11+1,"")),"",IF(MONTH(AL11+1)=$AT$11,AL11+1,""))</f>
        <v>46324</v>
      </c>
      <c r="AN11" s="215">
        <f ca="1">IF(ISERROR(IF(MONTH(AM11+1)=$AT$11,AM11+1,"")),"",IF(MONTH(AM11+1)=$AT$11,AM11+1,""))</f>
        <v>46325</v>
      </c>
      <c r="AO11" s="216">
        <f ca="1">IF(ISERROR(IF(MONTH(AN11+1)=$AT$11,AN11+1,"")),"",IF(MONTH(AN11+1)=$AT$11,AN11+1,""))</f>
        <v>46326</v>
      </c>
      <c r="AP11" s="173"/>
      <c r="AR11" s="198">
        <f ca="1">+IF(ISNUMBER(AR10),AR10,TODAY())</f>
        <v>46296</v>
      </c>
      <c r="AS11" s="199">
        <f ca="1">+YEAR(AR11)</f>
        <v>2026</v>
      </c>
      <c r="AT11" s="199">
        <f ca="1">+MONTH(AR11)</f>
        <v>10</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Do</v>
      </c>
      <c r="L12" s="218" t="str">
        <f ca="1">+IF(ISNUMBER(L11),VLOOKUP(WEEKDAY(L11,2),'Interne Parmeter'!$B$36:$C$42,2,FALSE),"")</f>
        <v>Fr</v>
      </c>
      <c r="M12" s="218" t="str">
        <f ca="1">+IF(ISNUMBER(M11),VLOOKUP(WEEKDAY(M11,2),'Interne Parmeter'!$B$36:$C$42,2,FALSE),"")</f>
        <v>Sa</v>
      </c>
      <c r="N12" s="218" t="str">
        <f ca="1">+IF(ISNUMBER(N11),VLOOKUP(WEEKDAY(N11,2),'Interne Parmeter'!$B$36:$C$42,2,FALSE),"")</f>
        <v>So</v>
      </c>
      <c r="O12" s="218" t="str">
        <f ca="1">+IF(ISNUMBER(O11),VLOOKUP(WEEKDAY(O11,2),'Interne Parmeter'!$B$36:$C$42,2,FALSE),"")</f>
        <v>Mo</v>
      </c>
      <c r="P12" s="218" t="str">
        <f ca="1">+IF(ISNUMBER(P11),VLOOKUP(WEEKDAY(P11,2),'Interne Parmeter'!$B$36:$C$42,2,FALSE),"")</f>
        <v>Die</v>
      </c>
      <c r="Q12" s="218" t="str">
        <f ca="1">+IF(ISNUMBER(Q11),VLOOKUP(WEEKDAY(Q11,2),'Interne Parmeter'!$B$36:$C$42,2,FALSE),"")</f>
        <v>Mit</v>
      </c>
      <c r="R12" s="218" t="str">
        <f ca="1">+IF(ISNUMBER(R11),VLOOKUP(WEEKDAY(R11,2),'Interne Parmeter'!$B$36:$C$42,2,FALSE),"")</f>
        <v>Do</v>
      </c>
      <c r="S12" s="218" t="str">
        <f ca="1">+IF(ISNUMBER(S11),VLOOKUP(WEEKDAY(S11,2),'Interne Parmeter'!$B$36:$C$42,2,FALSE),"")</f>
        <v>Fr</v>
      </c>
      <c r="T12" s="218" t="str">
        <f ca="1">+IF(ISNUMBER(T11),VLOOKUP(WEEKDAY(T11,2),'Interne Parmeter'!$B$36:$C$42,2,FALSE),"")</f>
        <v>Sa</v>
      </c>
      <c r="U12" s="218" t="str">
        <f ca="1">+IF(ISNUMBER(U11),VLOOKUP(WEEKDAY(U11,2),'Interne Parmeter'!$B$36:$C$42,2,FALSE),"")</f>
        <v>So</v>
      </c>
      <c r="V12" s="218" t="str">
        <f ca="1">+IF(ISNUMBER(V11),VLOOKUP(WEEKDAY(V11,2),'Interne Parmeter'!$B$36:$C$42,2,FALSE),"")</f>
        <v>Mo</v>
      </c>
      <c r="W12" s="218" t="str">
        <f ca="1">+IF(ISNUMBER(W11),VLOOKUP(WEEKDAY(W11,2),'Interne Parmeter'!$B$36:$C$42,2,FALSE),"")</f>
        <v>Die</v>
      </c>
      <c r="X12" s="218" t="str">
        <f ca="1">+IF(ISNUMBER(X11),VLOOKUP(WEEKDAY(X11,2),'Interne Parmeter'!$B$36:$C$42,2,FALSE),"")</f>
        <v>Mit</v>
      </c>
      <c r="Y12" s="218" t="str">
        <f ca="1">+IF(ISNUMBER(Y11),VLOOKUP(WEEKDAY(Y11,2),'Interne Parmeter'!$B$36:$C$42,2,FALSE),"")</f>
        <v>Do</v>
      </c>
      <c r="Z12" s="218" t="str">
        <f ca="1">+IF(ISNUMBER(Z11),VLOOKUP(WEEKDAY(Z11,2),'Interne Parmeter'!$B$36:$C$42,2,FALSE),"")</f>
        <v>Fr</v>
      </c>
      <c r="AA12" s="218" t="str">
        <f ca="1">+IF(ISNUMBER(AA11),VLOOKUP(WEEKDAY(AA11,2),'Interne Parmeter'!$B$36:$C$42,2,FALSE),"")</f>
        <v>Sa</v>
      </c>
      <c r="AB12" s="218" t="str">
        <f ca="1">+IF(ISNUMBER(AB11),VLOOKUP(WEEKDAY(AB11,2),'Interne Parmeter'!$B$36:$C$42,2,FALSE),"")</f>
        <v>So</v>
      </c>
      <c r="AC12" s="218" t="str">
        <f ca="1">+IF(ISNUMBER(AC11),VLOOKUP(WEEKDAY(AC11,2),'Interne Parmeter'!$B$36:$C$42,2,FALSE),"")</f>
        <v>Mo</v>
      </c>
      <c r="AD12" s="218" t="str">
        <f ca="1">+IF(ISNUMBER(AD11),VLOOKUP(WEEKDAY(AD11,2),'Interne Parmeter'!$B$36:$C$42,2,FALSE),"")</f>
        <v>Die</v>
      </c>
      <c r="AE12" s="218" t="str">
        <f ca="1">+IF(ISNUMBER(AE11),VLOOKUP(WEEKDAY(AE11,2),'Interne Parmeter'!$B$36:$C$42,2,FALSE),"")</f>
        <v>Mit</v>
      </c>
      <c r="AF12" s="218" t="str">
        <f ca="1">+IF(ISNUMBER(AF11),VLOOKUP(WEEKDAY(AF11,2),'Interne Parmeter'!$B$36:$C$42,2,FALSE),"")</f>
        <v>Do</v>
      </c>
      <c r="AG12" s="218" t="str">
        <f ca="1">+IF(ISNUMBER(AG11),VLOOKUP(WEEKDAY(AG11,2),'Interne Parmeter'!$B$36:$C$42,2,FALSE),"")</f>
        <v>Fr</v>
      </c>
      <c r="AH12" s="218" t="str">
        <f ca="1">+IF(ISNUMBER(AH11),VLOOKUP(WEEKDAY(AH11,2),'Interne Parmeter'!$B$36:$C$42,2,FALSE),"")</f>
        <v>Sa</v>
      </c>
      <c r="AI12" s="218" t="str">
        <f ca="1">+IF(ISNUMBER(AI11),VLOOKUP(WEEKDAY(AI11,2),'Interne Parmeter'!$B$36:$C$42,2,FALSE),"")</f>
        <v>So</v>
      </c>
      <c r="AJ12" s="218" t="str">
        <f ca="1">+IF(ISNUMBER(AJ11),VLOOKUP(WEEKDAY(AJ11,2),'Interne Parmeter'!$B$36:$C$42,2,FALSE),"")</f>
        <v>Mo</v>
      </c>
      <c r="AK12" s="218" t="str">
        <f ca="1">+IF(ISNUMBER(AK11),VLOOKUP(WEEKDAY(AK11,2),'Interne Parmeter'!$B$36:$C$42,2,FALSE),"")</f>
        <v>Die</v>
      </c>
      <c r="AL12" s="218" t="str">
        <f ca="1">+IF(ISNUMBER(AL11),VLOOKUP(WEEKDAY(AL11,2),'Interne Parmeter'!$B$36:$C$42,2,FALSE),"")</f>
        <v>Mit</v>
      </c>
      <c r="AM12" s="218" t="str">
        <f ca="1">+IF(ISNUMBER(AM11),VLOOKUP(WEEKDAY(AM11,2),'Interne Parmeter'!$B$36:$C$42,2,FALSE),"")</f>
        <v>Do</v>
      </c>
      <c r="AN12" s="218" t="str">
        <f ca="1">+IF(ISNUMBER(AN11),VLOOKUP(WEEKDAY(AN11,2),'Interne Parmeter'!$B$36:$C$42,2,FALSE),"")</f>
        <v>Fr</v>
      </c>
      <c r="AO12" s="219" t="str">
        <f ca="1">+IF(ISNUMBER(AO11),VLOOKUP(WEEKDAY(AO11,2),'Interne Parmeter'!$B$36:$C$42,2,FALSE),"")</f>
        <v>Sa</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10</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11" priority="1" operator="between">
      <formula>0.5</formula>
      <formula>1</formula>
    </cfRule>
    <cfRule type="expression" dxfId="10" priority="3">
      <formula>K$8="J"</formula>
    </cfRule>
    <cfRule type="expression" dxfId="9" priority="4">
      <formula>K$7="N"</formula>
    </cfRule>
  </conditionalFormatting>
  <conditionalFormatting sqref="AM14:AO53">
    <cfRule type="expression" dxfId="8" priority="2">
      <formula>+ISNUMBER(AM$10)=FALSE</formula>
    </cfRule>
  </conditionalFormatting>
  <dataValidations count="2">
    <dataValidation type="list" allowBlank="1" showInputMessage="1" showErrorMessage="1" sqref="K14:AO53" xr:uid="{03E97CE2-105F-4DF1-8885-42F9C0A058FF}">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82137182-9376-419C-BB81-B737484BA9D1}">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E5B291-3704-4B58-A819-0CDD6E9499D0}">
          <x14:formula1>
            <xm:f>'Interne Parmeter'!$C$3:$C$4</xm:f>
          </x14:formula1>
          <xm:sqref>K7:AO8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BE54-BBE6-432D-94D5-7F8405322E76}">
  <sheetPr>
    <tabColor rgb="FF00B050"/>
    <pageSetUpPr fitToPage="1"/>
  </sheetPr>
  <dimension ref="A2:BO58"/>
  <sheetViews>
    <sheetView showGridLines="0" topLeftCell="C1" workbookViewId="0">
      <selection activeCell="K8" sqref="K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November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November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t="str">
        <f t="shared" ca="1" si="0"/>
        <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November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t="str">
        <f ca="1">IF(ISERROR(IF(AO11&lt;&gt;"",AN10+1,"")),"",IF(AO11&lt;&gt;"",AN10+1,""))</f>
        <v/>
      </c>
      <c r="AP10" s="173"/>
      <c r="AR10" s="309">
        <f ca="1">+DATE(AS12,AS13,1)</f>
        <v>46327</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46327</v>
      </c>
      <c r="L11" s="215">
        <f t="shared" ref="L11:AL11" ca="1" si="3">IF(MONTH(K11+1)=$AT$11,K11+1,"")</f>
        <v>46328</v>
      </c>
      <c r="M11" s="215">
        <f t="shared" ca="1" si="3"/>
        <v>46329</v>
      </c>
      <c r="N11" s="215">
        <f t="shared" ca="1" si="3"/>
        <v>46330</v>
      </c>
      <c r="O11" s="215">
        <f t="shared" ca="1" si="3"/>
        <v>46331</v>
      </c>
      <c r="P11" s="215">
        <f t="shared" ca="1" si="3"/>
        <v>46332</v>
      </c>
      <c r="Q11" s="215">
        <f t="shared" ca="1" si="3"/>
        <v>46333</v>
      </c>
      <c r="R11" s="215">
        <f t="shared" ca="1" si="3"/>
        <v>46334</v>
      </c>
      <c r="S11" s="215">
        <f t="shared" ca="1" si="3"/>
        <v>46335</v>
      </c>
      <c r="T11" s="215">
        <f t="shared" ca="1" si="3"/>
        <v>46336</v>
      </c>
      <c r="U11" s="215">
        <f t="shared" ca="1" si="3"/>
        <v>46337</v>
      </c>
      <c r="V11" s="215">
        <f t="shared" ca="1" si="3"/>
        <v>46338</v>
      </c>
      <c r="W11" s="215">
        <f t="shared" ca="1" si="3"/>
        <v>46339</v>
      </c>
      <c r="X11" s="215">
        <f t="shared" ca="1" si="3"/>
        <v>46340</v>
      </c>
      <c r="Y11" s="215">
        <f t="shared" ca="1" si="3"/>
        <v>46341</v>
      </c>
      <c r="Z11" s="215">
        <f t="shared" ca="1" si="3"/>
        <v>46342</v>
      </c>
      <c r="AA11" s="215">
        <f t="shared" ca="1" si="3"/>
        <v>46343</v>
      </c>
      <c r="AB11" s="215">
        <f t="shared" ca="1" si="3"/>
        <v>46344</v>
      </c>
      <c r="AC11" s="215">
        <f t="shared" ca="1" si="3"/>
        <v>46345</v>
      </c>
      <c r="AD11" s="215">
        <f t="shared" ca="1" si="3"/>
        <v>46346</v>
      </c>
      <c r="AE11" s="215">
        <f t="shared" ca="1" si="3"/>
        <v>46347</v>
      </c>
      <c r="AF11" s="215">
        <f t="shared" ca="1" si="3"/>
        <v>46348</v>
      </c>
      <c r="AG11" s="215">
        <f t="shared" ca="1" si="3"/>
        <v>46349</v>
      </c>
      <c r="AH11" s="215">
        <f t="shared" ca="1" si="3"/>
        <v>46350</v>
      </c>
      <c r="AI11" s="215">
        <f t="shared" ca="1" si="3"/>
        <v>46351</v>
      </c>
      <c r="AJ11" s="215">
        <f t="shared" ca="1" si="3"/>
        <v>46352</v>
      </c>
      <c r="AK11" s="215">
        <f t="shared" ca="1" si="3"/>
        <v>46353</v>
      </c>
      <c r="AL11" s="215">
        <f t="shared" ca="1" si="3"/>
        <v>46354</v>
      </c>
      <c r="AM11" s="215">
        <f ca="1">IF(ISERROR(IF(MONTH(AL11+1)=$AT$11,AL11+1,"")),"",IF(MONTH(AL11+1)=$AT$11,AL11+1,""))</f>
        <v>46355</v>
      </c>
      <c r="AN11" s="215">
        <f ca="1">IF(ISERROR(IF(MONTH(AM11+1)=$AT$11,AM11+1,"")),"",IF(MONTH(AM11+1)=$AT$11,AM11+1,""))</f>
        <v>46356</v>
      </c>
      <c r="AO11" s="216" t="str">
        <f ca="1">IF(ISERROR(IF(MONTH(AN11+1)=$AT$11,AN11+1,"")),"",IF(MONTH(AN11+1)=$AT$11,AN11+1,""))</f>
        <v/>
      </c>
      <c r="AP11" s="173"/>
      <c r="AR11" s="198">
        <f ca="1">+IF(ISNUMBER(AR10),AR10,TODAY())</f>
        <v>46327</v>
      </c>
      <c r="AS11" s="199">
        <f ca="1">+YEAR(AR11)</f>
        <v>2026</v>
      </c>
      <c r="AT11" s="199">
        <f ca="1">+MONTH(AR11)</f>
        <v>11</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So</v>
      </c>
      <c r="L12" s="218" t="str">
        <f ca="1">+IF(ISNUMBER(L11),VLOOKUP(WEEKDAY(L11,2),'Interne Parmeter'!$B$36:$C$42,2,FALSE),"")</f>
        <v>Mo</v>
      </c>
      <c r="M12" s="218" t="str">
        <f ca="1">+IF(ISNUMBER(M11),VLOOKUP(WEEKDAY(M11,2),'Interne Parmeter'!$B$36:$C$42,2,FALSE),"")</f>
        <v>Die</v>
      </c>
      <c r="N12" s="218" t="str">
        <f ca="1">+IF(ISNUMBER(N11),VLOOKUP(WEEKDAY(N11,2),'Interne Parmeter'!$B$36:$C$42,2,FALSE),"")</f>
        <v>Mit</v>
      </c>
      <c r="O12" s="218" t="str">
        <f ca="1">+IF(ISNUMBER(O11),VLOOKUP(WEEKDAY(O11,2),'Interne Parmeter'!$B$36:$C$42,2,FALSE),"")</f>
        <v>Do</v>
      </c>
      <c r="P12" s="218" t="str">
        <f ca="1">+IF(ISNUMBER(P11),VLOOKUP(WEEKDAY(P11,2),'Interne Parmeter'!$B$36:$C$42,2,FALSE),"")</f>
        <v>Fr</v>
      </c>
      <c r="Q12" s="218" t="str">
        <f ca="1">+IF(ISNUMBER(Q11),VLOOKUP(WEEKDAY(Q11,2),'Interne Parmeter'!$B$36:$C$42,2,FALSE),"")</f>
        <v>Sa</v>
      </c>
      <c r="R12" s="218" t="str">
        <f ca="1">+IF(ISNUMBER(R11),VLOOKUP(WEEKDAY(R11,2),'Interne Parmeter'!$B$36:$C$42,2,FALSE),"")</f>
        <v>So</v>
      </c>
      <c r="S12" s="218" t="str">
        <f ca="1">+IF(ISNUMBER(S11),VLOOKUP(WEEKDAY(S11,2),'Interne Parmeter'!$B$36:$C$42,2,FALSE),"")</f>
        <v>Mo</v>
      </c>
      <c r="T12" s="218" t="str">
        <f ca="1">+IF(ISNUMBER(T11),VLOOKUP(WEEKDAY(T11,2),'Interne Parmeter'!$B$36:$C$42,2,FALSE),"")</f>
        <v>Die</v>
      </c>
      <c r="U12" s="218" t="str">
        <f ca="1">+IF(ISNUMBER(U11),VLOOKUP(WEEKDAY(U11,2),'Interne Parmeter'!$B$36:$C$42,2,FALSE),"")</f>
        <v>Mit</v>
      </c>
      <c r="V12" s="218" t="str">
        <f ca="1">+IF(ISNUMBER(V11),VLOOKUP(WEEKDAY(V11,2),'Interne Parmeter'!$B$36:$C$42,2,FALSE),"")</f>
        <v>Do</v>
      </c>
      <c r="W12" s="218" t="str">
        <f ca="1">+IF(ISNUMBER(W11),VLOOKUP(WEEKDAY(W11,2),'Interne Parmeter'!$B$36:$C$42,2,FALSE),"")</f>
        <v>Fr</v>
      </c>
      <c r="X12" s="218" t="str">
        <f ca="1">+IF(ISNUMBER(X11),VLOOKUP(WEEKDAY(X11,2),'Interne Parmeter'!$B$36:$C$42,2,FALSE),"")</f>
        <v>Sa</v>
      </c>
      <c r="Y12" s="218" t="str">
        <f ca="1">+IF(ISNUMBER(Y11),VLOOKUP(WEEKDAY(Y11,2),'Interne Parmeter'!$B$36:$C$42,2,FALSE),"")</f>
        <v>So</v>
      </c>
      <c r="Z12" s="218" t="str">
        <f ca="1">+IF(ISNUMBER(Z11),VLOOKUP(WEEKDAY(Z11,2),'Interne Parmeter'!$B$36:$C$42,2,FALSE),"")</f>
        <v>Mo</v>
      </c>
      <c r="AA12" s="218" t="str">
        <f ca="1">+IF(ISNUMBER(AA11),VLOOKUP(WEEKDAY(AA11,2),'Interne Parmeter'!$B$36:$C$42,2,FALSE),"")</f>
        <v>Die</v>
      </c>
      <c r="AB12" s="218" t="str">
        <f ca="1">+IF(ISNUMBER(AB11),VLOOKUP(WEEKDAY(AB11,2),'Interne Parmeter'!$B$36:$C$42,2,FALSE),"")</f>
        <v>Mit</v>
      </c>
      <c r="AC12" s="218" t="str">
        <f ca="1">+IF(ISNUMBER(AC11),VLOOKUP(WEEKDAY(AC11,2),'Interne Parmeter'!$B$36:$C$42,2,FALSE),"")</f>
        <v>Do</v>
      </c>
      <c r="AD12" s="218" t="str">
        <f ca="1">+IF(ISNUMBER(AD11),VLOOKUP(WEEKDAY(AD11,2),'Interne Parmeter'!$B$36:$C$42,2,FALSE),"")</f>
        <v>Fr</v>
      </c>
      <c r="AE12" s="218" t="str">
        <f ca="1">+IF(ISNUMBER(AE11),VLOOKUP(WEEKDAY(AE11,2),'Interne Parmeter'!$B$36:$C$42,2,FALSE),"")</f>
        <v>Sa</v>
      </c>
      <c r="AF12" s="218" t="str">
        <f ca="1">+IF(ISNUMBER(AF11),VLOOKUP(WEEKDAY(AF11,2),'Interne Parmeter'!$B$36:$C$42,2,FALSE),"")</f>
        <v>So</v>
      </c>
      <c r="AG12" s="218" t="str">
        <f ca="1">+IF(ISNUMBER(AG11),VLOOKUP(WEEKDAY(AG11,2),'Interne Parmeter'!$B$36:$C$42,2,FALSE),"")</f>
        <v>Mo</v>
      </c>
      <c r="AH12" s="218" t="str">
        <f ca="1">+IF(ISNUMBER(AH11),VLOOKUP(WEEKDAY(AH11,2),'Interne Parmeter'!$B$36:$C$42,2,FALSE),"")</f>
        <v>Die</v>
      </c>
      <c r="AI12" s="218" t="str">
        <f ca="1">+IF(ISNUMBER(AI11),VLOOKUP(WEEKDAY(AI11,2),'Interne Parmeter'!$B$36:$C$42,2,FALSE),"")</f>
        <v>Mit</v>
      </c>
      <c r="AJ12" s="218" t="str">
        <f ca="1">+IF(ISNUMBER(AJ11),VLOOKUP(WEEKDAY(AJ11,2),'Interne Parmeter'!$B$36:$C$42,2,FALSE),"")</f>
        <v>Do</v>
      </c>
      <c r="AK12" s="218" t="str">
        <f ca="1">+IF(ISNUMBER(AK11),VLOOKUP(WEEKDAY(AK11,2),'Interne Parmeter'!$B$36:$C$42,2,FALSE),"")</f>
        <v>Fr</v>
      </c>
      <c r="AL12" s="218" t="str">
        <f ca="1">+IF(ISNUMBER(AL11),VLOOKUP(WEEKDAY(AL11,2),'Interne Parmeter'!$B$36:$C$42,2,FALSE),"")</f>
        <v>Sa</v>
      </c>
      <c r="AM12" s="218" t="str">
        <f ca="1">+IF(ISNUMBER(AM11),VLOOKUP(WEEKDAY(AM11,2),'Interne Parmeter'!$B$36:$C$42,2,FALSE),"")</f>
        <v>So</v>
      </c>
      <c r="AN12" s="218" t="str">
        <f ca="1">+IF(ISNUMBER(AN11),VLOOKUP(WEEKDAY(AN11,2),'Interne Parmeter'!$B$36:$C$42,2,FALSE),"")</f>
        <v>Mo</v>
      </c>
      <c r="AO12" s="219" t="str">
        <f ca="1">+IF(ISNUMBER(AO11),VLOOKUP(WEEKDAY(AO11,2),'Interne Parmeter'!$B$36:$C$42,2,FALSE),"")</f>
        <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t="str">
        <f t="shared" ca="1" si="4"/>
        <v/>
      </c>
      <c r="AP13" s="173"/>
      <c r="AR13" s="201" t="s">
        <v>0</v>
      </c>
      <c r="AS13" s="202">
        <v>11</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7" priority="1" operator="between">
      <formula>0.5</formula>
      <formula>1</formula>
    </cfRule>
    <cfRule type="expression" dxfId="6" priority="3">
      <formula>K$8="J"</formula>
    </cfRule>
    <cfRule type="expression" dxfId="5" priority="4">
      <formula>K$7="N"</formula>
    </cfRule>
  </conditionalFormatting>
  <conditionalFormatting sqref="AM14:AO53">
    <cfRule type="expression" dxfId="4" priority="2">
      <formula>+ISNUMBER(AM$10)=FALSE</formula>
    </cfRule>
  </conditionalFormatting>
  <dataValidations count="2">
    <dataValidation type="date" allowBlank="1" showInputMessage="1" showErrorMessage="1" sqref="AR10:AU10" xr:uid="{A2371A26-81F5-4B0D-ABC2-674D2F8E7C74}">
      <formula1>44562</formula1>
      <formula2>54788</formula2>
    </dataValidation>
    <dataValidation type="list" allowBlank="1" showInputMessage="1" showErrorMessage="1" sqref="K14:AO53" xr:uid="{7B8000A4-4791-49A2-89B5-F7D3E20F9792}">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650320B-AC5A-4034-B3BD-08ECBD6D82C2}">
          <x14:formula1>
            <xm:f>'Interne Parmeter'!$C$3:$C$4</xm:f>
          </x14:formula1>
          <xm:sqref>K7:AO8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28ED-0489-4918-813B-B9A3B49BD0BA}">
  <sheetPr>
    <tabColor rgb="FF00B050"/>
    <pageSetUpPr fitToPage="1"/>
  </sheetPr>
  <dimension ref="A2:BO58"/>
  <sheetViews>
    <sheetView showGridLines="0" topLeftCell="C1" workbookViewId="0">
      <selection activeCell="AG18" sqref="AG1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Dezember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Dezember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Dezember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46357</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46357</v>
      </c>
      <c r="L11" s="215">
        <f t="shared" ref="L11:AL11" ca="1" si="3">IF(MONTH(K11+1)=$AT$11,K11+1,"")</f>
        <v>46358</v>
      </c>
      <c r="M11" s="215">
        <f t="shared" ca="1" si="3"/>
        <v>46359</v>
      </c>
      <c r="N11" s="215">
        <f t="shared" ca="1" si="3"/>
        <v>46360</v>
      </c>
      <c r="O11" s="215">
        <f t="shared" ca="1" si="3"/>
        <v>46361</v>
      </c>
      <c r="P11" s="215">
        <f t="shared" ca="1" si="3"/>
        <v>46362</v>
      </c>
      <c r="Q11" s="215">
        <f t="shared" ca="1" si="3"/>
        <v>46363</v>
      </c>
      <c r="R11" s="215">
        <f t="shared" ca="1" si="3"/>
        <v>46364</v>
      </c>
      <c r="S11" s="215">
        <f t="shared" ca="1" si="3"/>
        <v>46365</v>
      </c>
      <c r="T11" s="215">
        <f t="shared" ca="1" si="3"/>
        <v>46366</v>
      </c>
      <c r="U11" s="215">
        <f t="shared" ca="1" si="3"/>
        <v>46367</v>
      </c>
      <c r="V11" s="215">
        <f t="shared" ca="1" si="3"/>
        <v>46368</v>
      </c>
      <c r="W11" s="215">
        <f t="shared" ca="1" si="3"/>
        <v>46369</v>
      </c>
      <c r="X11" s="215">
        <f t="shared" ca="1" si="3"/>
        <v>46370</v>
      </c>
      <c r="Y11" s="215">
        <f t="shared" ca="1" si="3"/>
        <v>46371</v>
      </c>
      <c r="Z11" s="215">
        <f t="shared" ca="1" si="3"/>
        <v>46372</v>
      </c>
      <c r="AA11" s="215">
        <f t="shared" ca="1" si="3"/>
        <v>46373</v>
      </c>
      <c r="AB11" s="215">
        <f t="shared" ca="1" si="3"/>
        <v>46374</v>
      </c>
      <c r="AC11" s="215">
        <f t="shared" ca="1" si="3"/>
        <v>46375</v>
      </c>
      <c r="AD11" s="215">
        <f t="shared" ca="1" si="3"/>
        <v>46376</v>
      </c>
      <c r="AE11" s="215">
        <f t="shared" ca="1" si="3"/>
        <v>46377</v>
      </c>
      <c r="AF11" s="215">
        <f t="shared" ca="1" si="3"/>
        <v>46378</v>
      </c>
      <c r="AG11" s="215">
        <f t="shared" ca="1" si="3"/>
        <v>46379</v>
      </c>
      <c r="AH11" s="215">
        <f t="shared" ca="1" si="3"/>
        <v>46380</v>
      </c>
      <c r="AI11" s="215">
        <f t="shared" ca="1" si="3"/>
        <v>46381</v>
      </c>
      <c r="AJ11" s="215">
        <f t="shared" ca="1" si="3"/>
        <v>46382</v>
      </c>
      <c r="AK11" s="215">
        <f t="shared" ca="1" si="3"/>
        <v>46383</v>
      </c>
      <c r="AL11" s="215">
        <f t="shared" ca="1" si="3"/>
        <v>46384</v>
      </c>
      <c r="AM11" s="215">
        <f ca="1">IF(ISERROR(IF(MONTH(AL11+1)=$AT$11,AL11+1,"")),"",IF(MONTH(AL11+1)=$AT$11,AL11+1,""))</f>
        <v>46385</v>
      </c>
      <c r="AN11" s="215">
        <f ca="1">IF(ISERROR(IF(MONTH(AM11+1)=$AT$11,AM11+1,"")),"",IF(MONTH(AM11+1)=$AT$11,AM11+1,""))</f>
        <v>46386</v>
      </c>
      <c r="AO11" s="216">
        <f ca="1">IF(ISERROR(IF(MONTH(AN11+1)=$AT$11,AN11+1,"")),"",IF(MONTH(AN11+1)=$AT$11,AN11+1,""))</f>
        <v>46387</v>
      </c>
      <c r="AP11" s="173"/>
      <c r="AR11" s="198">
        <f ca="1">+IF(ISNUMBER(AR10),AR10,TODAY())</f>
        <v>46357</v>
      </c>
      <c r="AS11" s="199">
        <f ca="1">+YEAR(AR11)</f>
        <v>2026</v>
      </c>
      <c r="AT11" s="199">
        <f ca="1">+MONTH(AR11)</f>
        <v>12</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Die</v>
      </c>
      <c r="L12" s="218" t="str">
        <f ca="1">+IF(ISNUMBER(L11),VLOOKUP(WEEKDAY(L11,2),'Interne Parmeter'!$B$36:$C$42,2,FALSE),"")</f>
        <v>Mit</v>
      </c>
      <c r="M12" s="218" t="str">
        <f ca="1">+IF(ISNUMBER(M11),VLOOKUP(WEEKDAY(M11,2),'Interne Parmeter'!$B$36:$C$42,2,FALSE),"")</f>
        <v>Do</v>
      </c>
      <c r="N12" s="218" t="str">
        <f ca="1">+IF(ISNUMBER(N11),VLOOKUP(WEEKDAY(N11,2),'Interne Parmeter'!$B$36:$C$42,2,FALSE),"")</f>
        <v>Fr</v>
      </c>
      <c r="O12" s="218" t="str">
        <f ca="1">+IF(ISNUMBER(O11),VLOOKUP(WEEKDAY(O11,2),'Interne Parmeter'!$B$36:$C$42,2,FALSE),"")</f>
        <v>Sa</v>
      </c>
      <c r="P12" s="218" t="str">
        <f ca="1">+IF(ISNUMBER(P11),VLOOKUP(WEEKDAY(P11,2),'Interne Parmeter'!$B$36:$C$42,2,FALSE),"")</f>
        <v>So</v>
      </c>
      <c r="Q12" s="218" t="str">
        <f ca="1">+IF(ISNUMBER(Q11),VLOOKUP(WEEKDAY(Q11,2),'Interne Parmeter'!$B$36:$C$42,2,FALSE),"")</f>
        <v>Mo</v>
      </c>
      <c r="R12" s="218" t="str">
        <f ca="1">+IF(ISNUMBER(R11),VLOOKUP(WEEKDAY(R11,2),'Interne Parmeter'!$B$36:$C$42,2,FALSE),"")</f>
        <v>Die</v>
      </c>
      <c r="S12" s="218" t="str">
        <f ca="1">+IF(ISNUMBER(S11),VLOOKUP(WEEKDAY(S11,2),'Interne Parmeter'!$B$36:$C$42,2,FALSE),"")</f>
        <v>Mit</v>
      </c>
      <c r="T12" s="218" t="str">
        <f ca="1">+IF(ISNUMBER(T11),VLOOKUP(WEEKDAY(T11,2),'Interne Parmeter'!$B$36:$C$42,2,FALSE),"")</f>
        <v>Do</v>
      </c>
      <c r="U12" s="218" t="str">
        <f ca="1">+IF(ISNUMBER(U11),VLOOKUP(WEEKDAY(U11,2),'Interne Parmeter'!$B$36:$C$42,2,FALSE),"")</f>
        <v>Fr</v>
      </c>
      <c r="V12" s="218" t="str">
        <f ca="1">+IF(ISNUMBER(V11),VLOOKUP(WEEKDAY(V11,2),'Interne Parmeter'!$B$36:$C$42,2,FALSE),"")</f>
        <v>Sa</v>
      </c>
      <c r="W12" s="218" t="str">
        <f ca="1">+IF(ISNUMBER(W11),VLOOKUP(WEEKDAY(W11,2),'Interne Parmeter'!$B$36:$C$42,2,FALSE),"")</f>
        <v>So</v>
      </c>
      <c r="X12" s="218" t="str">
        <f ca="1">+IF(ISNUMBER(X11),VLOOKUP(WEEKDAY(X11,2),'Interne Parmeter'!$B$36:$C$42,2,FALSE),"")</f>
        <v>Mo</v>
      </c>
      <c r="Y12" s="218" t="str">
        <f ca="1">+IF(ISNUMBER(Y11),VLOOKUP(WEEKDAY(Y11,2),'Interne Parmeter'!$B$36:$C$42,2,FALSE),"")</f>
        <v>Die</v>
      </c>
      <c r="Z12" s="218" t="str">
        <f ca="1">+IF(ISNUMBER(Z11),VLOOKUP(WEEKDAY(Z11,2),'Interne Parmeter'!$B$36:$C$42,2,FALSE),"")</f>
        <v>Mit</v>
      </c>
      <c r="AA12" s="218" t="str">
        <f ca="1">+IF(ISNUMBER(AA11),VLOOKUP(WEEKDAY(AA11,2),'Interne Parmeter'!$B$36:$C$42,2,FALSE),"")</f>
        <v>Do</v>
      </c>
      <c r="AB12" s="218" t="str">
        <f ca="1">+IF(ISNUMBER(AB11),VLOOKUP(WEEKDAY(AB11,2),'Interne Parmeter'!$B$36:$C$42,2,FALSE),"")</f>
        <v>Fr</v>
      </c>
      <c r="AC12" s="218" t="str">
        <f ca="1">+IF(ISNUMBER(AC11),VLOOKUP(WEEKDAY(AC11,2),'Interne Parmeter'!$B$36:$C$42,2,FALSE),"")</f>
        <v>Sa</v>
      </c>
      <c r="AD12" s="218" t="str">
        <f ca="1">+IF(ISNUMBER(AD11),VLOOKUP(WEEKDAY(AD11,2),'Interne Parmeter'!$B$36:$C$42,2,FALSE),"")</f>
        <v>So</v>
      </c>
      <c r="AE12" s="218" t="str">
        <f ca="1">+IF(ISNUMBER(AE11),VLOOKUP(WEEKDAY(AE11,2),'Interne Parmeter'!$B$36:$C$42,2,FALSE),"")</f>
        <v>Mo</v>
      </c>
      <c r="AF12" s="218" t="str">
        <f ca="1">+IF(ISNUMBER(AF11),VLOOKUP(WEEKDAY(AF11,2),'Interne Parmeter'!$B$36:$C$42,2,FALSE),"")</f>
        <v>Die</v>
      </c>
      <c r="AG12" s="218" t="str">
        <f ca="1">+IF(ISNUMBER(AG11),VLOOKUP(WEEKDAY(AG11,2),'Interne Parmeter'!$B$36:$C$42,2,FALSE),"")</f>
        <v>Mit</v>
      </c>
      <c r="AH12" s="218" t="str">
        <f ca="1">+IF(ISNUMBER(AH11),VLOOKUP(WEEKDAY(AH11,2),'Interne Parmeter'!$B$36:$C$42,2,FALSE),"")</f>
        <v>Do</v>
      </c>
      <c r="AI12" s="218" t="str">
        <f ca="1">+IF(ISNUMBER(AI11),VLOOKUP(WEEKDAY(AI11,2),'Interne Parmeter'!$B$36:$C$42,2,FALSE),"")</f>
        <v>Fr</v>
      </c>
      <c r="AJ12" s="218" t="str">
        <f ca="1">+IF(ISNUMBER(AJ11),VLOOKUP(WEEKDAY(AJ11,2),'Interne Parmeter'!$B$36:$C$42,2,FALSE),"")</f>
        <v>Sa</v>
      </c>
      <c r="AK12" s="218" t="str">
        <f ca="1">+IF(ISNUMBER(AK11),VLOOKUP(WEEKDAY(AK11,2),'Interne Parmeter'!$B$36:$C$42,2,FALSE),"")</f>
        <v>So</v>
      </c>
      <c r="AL12" s="218" t="str">
        <f ca="1">+IF(ISNUMBER(AL11),VLOOKUP(WEEKDAY(AL11,2),'Interne Parmeter'!$B$36:$C$42,2,FALSE),"")</f>
        <v>Mo</v>
      </c>
      <c r="AM12" s="218" t="str">
        <f ca="1">+IF(ISNUMBER(AM11),VLOOKUP(WEEKDAY(AM11,2),'Interne Parmeter'!$B$36:$C$42,2,FALSE),"")</f>
        <v>Die</v>
      </c>
      <c r="AN12" s="218" t="str">
        <f ca="1">+IF(ISNUMBER(AN11),VLOOKUP(WEEKDAY(AN11,2),'Interne Parmeter'!$B$36:$C$42,2,FALSE),"")</f>
        <v>Mit</v>
      </c>
      <c r="AO12" s="219" t="str">
        <f ca="1">+IF(ISNUMBER(AO11),VLOOKUP(WEEKDAY(AO11,2),'Interne Parmeter'!$B$36:$C$42,2,FALSE),"")</f>
        <v>Do</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12</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3" priority="1" operator="between">
      <formula>0.5</formula>
      <formula>1</formula>
    </cfRule>
    <cfRule type="expression" dxfId="2" priority="3">
      <formula>K$8="J"</formula>
    </cfRule>
    <cfRule type="expression" dxfId="1" priority="4">
      <formula>K$7="N"</formula>
    </cfRule>
  </conditionalFormatting>
  <conditionalFormatting sqref="AM14:AO53">
    <cfRule type="expression" dxfId="0" priority="2">
      <formula>+ISNUMBER(AM$10)=FALSE</formula>
    </cfRule>
  </conditionalFormatting>
  <dataValidations count="2">
    <dataValidation type="list" allowBlank="1" showInputMessage="1" showErrorMessage="1" sqref="K14:AO53" xr:uid="{CF555A7B-F718-43B8-92FD-BE724F626B59}">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66A19F17-3C97-4ACD-A03E-DE308C055975}">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0B16477-9E69-4447-A18C-42409B01A4BD}">
          <x14:formula1>
            <xm:f>'Interne Parmeter'!$C$3:$C$4</xm:f>
          </x14:formula1>
          <xm:sqref>K7:AO8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B3B1-45CC-4E85-8FF9-587868487B53}">
  <sheetPr>
    <tabColor rgb="FFFF0000"/>
    <pageSetUpPr autoPageBreaks="0"/>
  </sheetPr>
  <dimension ref="B1:V49"/>
  <sheetViews>
    <sheetView showGridLines="0" workbookViewId="0">
      <selection activeCell="L7" sqref="L7"/>
    </sheetView>
  </sheetViews>
  <sheetFormatPr baseColWidth="10" defaultColWidth="11.44140625" defaultRowHeight="13.2" x14ac:dyDescent="0.25"/>
  <cols>
    <col min="1" max="1" width="11.44140625" style="31"/>
    <col min="2" max="2" width="5" style="31" customWidth="1"/>
    <col min="3" max="3" width="24.88671875" style="31" customWidth="1"/>
    <col min="4" max="4" width="13.109375" style="31" customWidth="1"/>
    <col min="5" max="5" width="11" style="36" customWidth="1"/>
    <col min="6" max="6" width="1.6640625" style="31" customWidth="1"/>
    <col min="7" max="9" width="5.6640625" style="32" customWidth="1"/>
    <col min="10" max="18" width="5.6640625" style="31" customWidth="1"/>
    <col min="19" max="19" width="1.6640625" style="31" customWidth="1"/>
    <col min="20" max="20" width="7.6640625" style="31" customWidth="1"/>
    <col min="21" max="21" width="1.6640625" style="31" customWidth="1"/>
    <col min="22" max="22" width="7.6640625" style="31" customWidth="1"/>
    <col min="23" max="40" width="3.33203125" style="31" customWidth="1"/>
    <col min="41" max="41" width="1.33203125" style="31" customWidth="1"/>
    <col min="42" max="43" width="11.44140625" style="31"/>
    <col min="44" max="44" width="8.44140625" style="31" customWidth="1"/>
    <col min="45" max="45" width="16.6640625" style="31" customWidth="1"/>
    <col min="46" max="16384" width="11.44140625" style="31"/>
  </cols>
  <sheetData>
    <row r="1" spans="2:22" ht="13.8" thickBot="1" x14ac:dyDescent="0.3">
      <c r="C1" s="32"/>
      <c r="D1" s="32"/>
      <c r="E1" s="33">
        <f>+MONTH(D3)</f>
        <v>7</v>
      </c>
      <c r="G1" s="33"/>
    </row>
    <row r="2" spans="2:22" s="34" customFormat="1" ht="14.4" thickBot="1" x14ac:dyDescent="0.3">
      <c r="B2" s="257" t="str">
        <f>+IF(Startseite!G10="","Urlaubsplanung","Urlaubsplanung der "&amp;Startseite!G10)</f>
        <v>Urlaubsplanung</v>
      </c>
      <c r="C2" s="258"/>
      <c r="D2" s="258"/>
      <c r="E2" s="259"/>
      <c r="G2" s="339" t="s">
        <v>54</v>
      </c>
      <c r="H2" s="340"/>
      <c r="I2" s="340"/>
      <c r="J2" s="340"/>
      <c r="K2" s="340"/>
      <c r="L2" s="340"/>
      <c r="M2" s="340"/>
      <c r="N2" s="340"/>
      <c r="O2" s="340"/>
      <c r="P2" s="340"/>
      <c r="Q2" s="340"/>
      <c r="R2" s="341"/>
      <c r="T2" s="269"/>
      <c r="V2" s="269"/>
    </row>
    <row r="3" spans="2:22" ht="15" customHeight="1" thickBot="1" x14ac:dyDescent="0.3">
      <c r="B3" s="325" t="s">
        <v>152</v>
      </c>
      <c r="C3" s="326"/>
      <c r="D3" s="260">
        <f>+Startseite!G27</f>
        <v>2026</v>
      </c>
      <c r="E3" s="261"/>
      <c r="G3" s="342"/>
      <c r="H3" s="343"/>
      <c r="I3" s="343"/>
      <c r="J3" s="343"/>
      <c r="K3" s="343"/>
      <c r="L3" s="343"/>
      <c r="M3" s="343"/>
      <c r="N3" s="343"/>
      <c r="O3" s="343"/>
      <c r="P3" s="343"/>
      <c r="Q3" s="343"/>
      <c r="R3" s="344"/>
      <c r="T3" s="264"/>
      <c r="V3" s="264"/>
    </row>
    <row r="4" spans="2:22" ht="26.4" x14ac:dyDescent="0.25">
      <c r="B4" s="262" t="s">
        <v>67</v>
      </c>
      <c r="C4" s="327" t="s">
        <v>153</v>
      </c>
      <c r="D4" s="329" t="s">
        <v>68</v>
      </c>
      <c r="E4" s="335" t="s">
        <v>64</v>
      </c>
      <c r="G4" s="331" t="s">
        <v>73</v>
      </c>
      <c r="H4" s="333" t="s">
        <v>74</v>
      </c>
      <c r="I4" s="333" t="s">
        <v>150</v>
      </c>
      <c r="J4" s="333" t="s">
        <v>76</v>
      </c>
      <c r="K4" s="333" t="s">
        <v>31</v>
      </c>
      <c r="L4" s="333" t="s">
        <v>77</v>
      </c>
      <c r="M4" s="333" t="s">
        <v>78</v>
      </c>
      <c r="N4" s="333" t="s">
        <v>79</v>
      </c>
      <c r="O4" s="333" t="s">
        <v>80</v>
      </c>
      <c r="P4" s="333" t="s">
        <v>81</v>
      </c>
      <c r="Q4" s="333" t="s">
        <v>82</v>
      </c>
      <c r="R4" s="337" t="s">
        <v>83</v>
      </c>
      <c r="T4" s="264" t="s">
        <v>69</v>
      </c>
      <c r="V4" s="264" t="s">
        <v>70</v>
      </c>
    </row>
    <row r="5" spans="2:22" ht="15.75" customHeight="1" thickBot="1" x14ac:dyDescent="0.3">
      <c r="B5" s="263"/>
      <c r="C5" s="328"/>
      <c r="D5" s="330"/>
      <c r="E5" s="336"/>
      <c r="G5" s="332"/>
      <c r="H5" s="334"/>
      <c r="I5" s="334"/>
      <c r="J5" s="334"/>
      <c r="K5" s="334"/>
      <c r="L5" s="334"/>
      <c r="M5" s="334"/>
      <c r="N5" s="334"/>
      <c r="O5" s="334"/>
      <c r="P5" s="334"/>
      <c r="Q5" s="334"/>
      <c r="R5" s="338"/>
      <c r="T5" s="265"/>
      <c r="V5" s="265"/>
    </row>
    <row r="6" spans="2:22" x14ac:dyDescent="0.25">
      <c r="B6" s="246" t="str">
        <f>+IF(Mitarbeitende!D8="","",Mitarbeitende!D8)</f>
        <v/>
      </c>
      <c r="C6" s="247" t="str">
        <f>+IF(Mitarbeitende!E8="","",Mitarbeitende!E8&amp;" "&amp;Mitarbeitende!F8)</f>
        <v/>
      </c>
      <c r="D6" s="248" t="str">
        <f>+IF(Mitarbeitende!G8="","",Mitarbeitende!G8)</f>
        <v/>
      </c>
      <c r="E6" s="249" t="str">
        <f>+IF(Mitarbeitende!K8="","",Mitarbeitende!K8)</f>
        <v/>
      </c>
      <c r="G6" s="254" t="str">
        <f>+IF(OR(Jan!$H14="",Jan!$H14=0),"",Jan!$H14)</f>
        <v/>
      </c>
      <c r="H6" s="274" t="str">
        <f>+IF(OR(Feb!$H14="",Feb!$H14=0),"",Feb!$H14)</f>
        <v/>
      </c>
      <c r="I6" s="274" t="str">
        <f>+IF(OR(Mrz!$H14="",Mrz!$H14=0),"",Mrz!$H14)</f>
        <v/>
      </c>
      <c r="J6" s="274" t="str">
        <f>+IF(OR(Apr!$H14="",Apr!$H14=0),"",Apr!$H14)</f>
        <v/>
      </c>
      <c r="K6" s="274" t="str">
        <f>+IF(OR(Mai!$H14="",Mai!$H14=0),"",Mai!$H14)</f>
        <v/>
      </c>
      <c r="L6" s="274" t="str">
        <f>+IF(OR(Jun!$H14="",Jun!$H14=0),"",Jun!$H14)</f>
        <v/>
      </c>
      <c r="M6" s="274" t="str">
        <f>+IF(OR(Jul!$H14="",Jul!$H14=0),"",Jul!$H14)</f>
        <v/>
      </c>
      <c r="N6" s="274" t="str">
        <f>+IF(OR(Aug!$H14="",Aug!$H14=0),"",Aug!$H14)</f>
        <v/>
      </c>
      <c r="O6" s="274" t="str">
        <f>+IF(OR(Sep!$H14="",Sep!$H14=0),"",Sep!$H14)</f>
        <v/>
      </c>
      <c r="P6" s="274" t="str">
        <f>+IF(OR(Okt!$H14="",Okt!$H14=0),"",Okt!$H14)</f>
        <v/>
      </c>
      <c r="Q6" s="274" t="str">
        <f>+IF(OR(Nov!$H14="",Nov!$H14=0),"",Nov!$H14)</f>
        <v/>
      </c>
      <c r="R6" s="275" t="str">
        <f>+IF(OR(Dez!$H14="",Dez!$H14=0),"",Dez!$H14)</f>
        <v/>
      </c>
      <c r="T6" s="266" t="str">
        <f t="shared" ref="T6:T45" si="0">+IF(C6="","",SUM(G6:R6))</f>
        <v/>
      </c>
      <c r="V6" s="270" t="str">
        <f t="shared" ref="V6:V45" si="1">IF(C6="","",E6-T6)</f>
        <v/>
      </c>
    </row>
    <row r="7" spans="2:22" x14ac:dyDescent="0.25">
      <c r="B7" s="246" t="str">
        <f>+IF(Mitarbeitende!D9="","",Mitarbeitende!D9)</f>
        <v/>
      </c>
      <c r="C7" s="247" t="str">
        <f>+IF(Mitarbeitende!E9="","",Mitarbeitende!E9&amp;" "&amp;Mitarbeitende!F9)</f>
        <v/>
      </c>
      <c r="D7" s="248" t="str">
        <f>+IF(Mitarbeitende!G9="","",Mitarbeitende!G9)</f>
        <v/>
      </c>
      <c r="E7" s="249" t="str">
        <f>+IF(Mitarbeitende!K9="","",Mitarbeitende!K9)</f>
        <v/>
      </c>
      <c r="G7" s="255" t="str">
        <f>+IF(OR(Jan!$H15="",Jan!$H15=0),"",Jan!$H15)</f>
        <v/>
      </c>
      <c r="H7" s="276" t="str">
        <f>+IF(OR(Feb!$H15="",Feb!$H15=0),"",Feb!$H15)</f>
        <v/>
      </c>
      <c r="I7" s="276" t="str">
        <f>+IF(OR(Mrz!$H15="",Mrz!$H15=0),"",Mrz!$H15)</f>
        <v/>
      </c>
      <c r="J7" s="276" t="str">
        <f>+IF(OR(Apr!$H15="",Apr!$H15=0),"",Apr!$H15)</f>
        <v/>
      </c>
      <c r="K7" s="276" t="str">
        <f>+IF(OR(Mai!$H15="",Mai!$H15=0),"",Mai!$H15)</f>
        <v/>
      </c>
      <c r="L7" s="276" t="str">
        <f>+IF(OR(Jun!$H15="",Jun!$H15=0),"",Jun!$H15)</f>
        <v/>
      </c>
      <c r="M7" s="276" t="str">
        <f>+IF(OR(Jul!$H15="",Jul!$H15=0),"",Jul!$H15)</f>
        <v/>
      </c>
      <c r="N7" s="276" t="str">
        <f>+IF(OR(Aug!$H15="",Aug!$H15=0),"",Aug!$H15)</f>
        <v/>
      </c>
      <c r="O7" s="276" t="str">
        <f>+IF(OR(Sep!$H15="",Sep!$H15=0),"",Sep!$H15)</f>
        <v/>
      </c>
      <c r="P7" s="276" t="str">
        <f>+IF(OR(Okt!$H15="",Okt!$H15=0),"",Okt!$H15)</f>
        <v/>
      </c>
      <c r="Q7" s="276" t="str">
        <f>+IF(OR(Nov!$H15="",Nov!$H15=0),"",Nov!$H15)</f>
        <v/>
      </c>
      <c r="R7" s="277" t="str">
        <f>+IF(OR(Dez!$H15="",Dez!$H15=0),"",Dez!$H15)</f>
        <v/>
      </c>
      <c r="T7" s="266" t="str">
        <f t="shared" si="0"/>
        <v/>
      </c>
      <c r="V7" s="267" t="str">
        <f t="shared" si="1"/>
        <v/>
      </c>
    </row>
    <row r="8" spans="2:22" x14ac:dyDescent="0.25">
      <c r="B8" s="246" t="str">
        <f>+IF(Mitarbeitende!D10="","",Mitarbeitende!D10)</f>
        <v/>
      </c>
      <c r="C8" s="247" t="str">
        <f>+IF(Mitarbeitende!E10="","",Mitarbeitende!E10&amp;" "&amp;Mitarbeitende!F10)</f>
        <v/>
      </c>
      <c r="D8" s="248" t="str">
        <f>+IF(Mitarbeitende!G10="","",Mitarbeitende!G10)</f>
        <v/>
      </c>
      <c r="E8" s="249" t="str">
        <f>+IF(Mitarbeitende!K10="","",Mitarbeitende!K10)</f>
        <v/>
      </c>
      <c r="G8" s="254" t="str">
        <f>+IF(OR(Jan!$H16="",Jan!$H16=0),"",Jan!$H16)</f>
        <v/>
      </c>
      <c r="H8" s="276" t="str">
        <f>+IF(OR(Feb!$H16="",Feb!$H16=0),"",Feb!$H16)</f>
        <v/>
      </c>
      <c r="I8" s="276" t="str">
        <f>+IF(OR(Mrz!$H16="",Mrz!$H16=0),"",Mrz!$H16)</f>
        <v/>
      </c>
      <c r="J8" s="276" t="str">
        <f>+IF(OR(Apr!$H16="",Apr!$H16=0),"",Apr!$H16)</f>
        <v/>
      </c>
      <c r="K8" s="276" t="str">
        <f>+IF(OR(Mai!$H16="",Mai!$H16=0),"",Mai!$H16)</f>
        <v/>
      </c>
      <c r="L8" s="276" t="str">
        <f>+IF(OR(Jun!$H16="",Jun!$H16=0),"",Jun!$H16)</f>
        <v/>
      </c>
      <c r="M8" s="278" t="str">
        <f>+IF(OR(Jul!$H16="",Jul!$H16=0),"",Jul!$H16)</f>
        <v/>
      </c>
      <c r="N8" s="276" t="str">
        <f>+IF(OR(Aug!$H16="",Aug!$H16=0),"",Aug!$H16)</f>
        <v/>
      </c>
      <c r="O8" s="276" t="str">
        <f>+IF(OR(Sep!$H16="",Sep!$H16=0),"",Sep!$H16)</f>
        <v/>
      </c>
      <c r="P8" s="276" t="str">
        <f>+IF(OR(Okt!$H16="",Okt!$H16=0),"",Okt!$H16)</f>
        <v/>
      </c>
      <c r="Q8" s="276" t="str">
        <f>+IF(OR(Nov!$H16="",Nov!$H16=0),"",Nov!$H16)</f>
        <v/>
      </c>
      <c r="R8" s="277" t="str">
        <f>+IF(OR(Dez!$H16="",Dez!$H16=0),"",Dez!$H16)</f>
        <v/>
      </c>
      <c r="T8" s="267" t="str">
        <f t="shared" si="0"/>
        <v/>
      </c>
      <c r="V8" s="266" t="str">
        <f t="shared" si="1"/>
        <v/>
      </c>
    </row>
    <row r="9" spans="2:22" x14ac:dyDescent="0.25">
      <c r="B9" s="246" t="str">
        <f>+IF(Mitarbeitende!D11="","",Mitarbeitende!D11)</f>
        <v/>
      </c>
      <c r="C9" s="247" t="str">
        <f>+IF(Mitarbeitende!E11="","",Mitarbeitende!E11&amp;" "&amp;Mitarbeitende!F11)</f>
        <v/>
      </c>
      <c r="D9" s="248" t="str">
        <f>+IF(Mitarbeitende!G11="","",Mitarbeitende!G11)</f>
        <v/>
      </c>
      <c r="E9" s="249" t="str">
        <f>+IF(Mitarbeitende!K11="","",Mitarbeitende!K11)</f>
        <v/>
      </c>
      <c r="G9" s="254" t="str">
        <f>+IF(OR(Jan!$H17="",Jan!$H17=0),"",Jan!$H17)</f>
        <v/>
      </c>
      <c r="H9" s="276" t="str">
        <f>+IF(OR(Feb!$H17="",Feb!$H17=0),"",Feb!$H17)</f>
        <v/>
      </c>
      <c r="I9" s="276" t="str">
        <f>+IF(OR(Mrz!$H17="",Mrz!$H17=0),"",Mrz!$H17)</f>
        <v/>
      </c>
      <c r="J9" s="276" t="str">
        <f>+IF(OR(Apr!$H17="",Apr!$H17=0),"",Apr!$H17)</f>
        <v/>
      </c>
      <c r="K9" s="276" t="str">
        <f>+IF(OR(Mai!$H17="",Mai!$H17=0),"",Mai!$H17)</f>
        <v/>
      </c>
      <c r="L9" s="276" t="str">
        <f>+IF(OR(Jun!$H17="",Jun!$H17=0),"",Jun!$H17)</f>
        <v/>
      </c>
      <c r="M9" s="278" t="str">
        <f>+IF(OR(Jul!$H17="",Jul!$H17=0),"",Jul!$H17)</f>
        <v/>
      </c>
      <c r="N9" s="276" t="str">
        <f>+IF(OR(Aug!$H17="",Aug!$H17=0),"",Aug!$H17)</f>
        <v/>
      </c>
      <c r="O9" s="276" t="str">
        <f>+IF(OR(Sep!$H17="",Sep!$H17=0),"",Sep!$H17)</f>
        <v/>
      </c>
      <c r="P9" s="276" t="str">
        <f>+IF(OR(Okt!$H17="",Okt!$H17=0),"",Okt!$H17)</f>
        <v/>
      </c>
      <c r="Q9" s="276" t="str">
        <f>+IF(OR(Nov!$H17="",Nov!$H17=0),"",Nov!$H17)</f>
        <v/>
      </c>
      <c r="R9" s="277" t="str">
        <f>+IF(OR(Dez!$H17="",Dez!$H17=0),"",Dez!$H17)</f>
        <v/>
      </c>
      <c r="T9" s="267" t="str">
        <f t="shared" si="0"/>
        <v/>
      </c>
      <c r="V9" s="267" t="str">
        <f t="shared" si="1"/>
        <v/>
      </c>
    </row>
    <row r="10" spans="2:22" x14ac:dyDescent="0.25">
      <c r="B10" s="246" t="str">
        <f>+IF(Mitarbeitende!D12="","",Mitarbeitende!D12)</f>
        <v/>
      </c>
      <c r="C10" s="247" t="str">
        <f>+IF(Mitarbeitende!E12="","",Mitarbeitende!E12&amp;" "&amp;Mitarbeitende!F12)</f>
        <v/>
      </c>
      <c r="D10" s="248" t="str">
        <f>+IF(Mitarbeitende!G12="","",Mitarbeitende!G12)</f>
        <v/>
      </c>
      <c r="E10" s="249" t="str">
        <f>+IF(Mitarbeitende!K12="","",Mitarbeitende!K12)</f>
        <v/>
      </c>
      <c r="G10" s="254" t="str">
        <f>+IF(OR(Jan!$H18="",Jan!$H18=0),"",Jan!$H18)</f>
        <v/>
      </c>
      <c r="H10" s="278" t="str">
        <f>+IF(OR(Feb!$H18="",Feb!$H18=0),"",Feb!$H18)</f>
        <v/>
      </c>
      <c r="I10" s="278" t="str">
        <f>+IF(OR(Mrz!$H18="",Mrz!$H18=0),"",Mrz!$H18)</f>
        <v/>
      </c>
      <c r="J10" s="278" t="str">
        <f>+IF(OR(Apr!$H18="",Apr!$H18=0),"",Apr!$H18)</f>
        <v/>
      </c>
      <c r="K10" s="278" t="str">
        <f>+IF(OR(Mai!$H18="",Mai!$H18=0),"",Mai!$H18)</f>
        <v/>
      </c>
      <c r="L10" s="278" t="str">
        <f>+IF(OR(Jun!$H18="",Jun!$H18=0),"",Jun!$H18)</f>
        <v/>
      </c>
      <c r="M10" s="278" t="str">
        <f>+IF(OR(Jul!$H18="",Jul!$H18=0),"",Jul!$H18)</f>
        <v/>
      </c>
      <c r="N10" s="278" t="str">
        <f>+IF(OR(Aug!$H18="",Aug!$H18=0),"",Aug!$H18)</f>
        <v/>
      </c>
      <c r="O10" s="278" t="str">
        <f>+IF(OR(Sep!$H18="",Sep!$H18=0),"",Sep!$H18)</f>
        <v/>
      </c>
      <c r="P10" s="278" t="str">
        <f>+IF(OR(Okt!$H18="",Okt!$H18=0),"",Okt!$H18)</f>
        <v/>
      </c>
      <c r="Q10" s="278" t="str">
        <f>+IF(OR(Nov!$H18="",Nov!$H18=0),"",Nov!$H18)</f>
        <v/>
      </c>
      <c r="R10" s="279" t="str">
        <f>+IF(OR(Dez!$H18="",Dez!$H18=0),"",Dez!$H18)</f>
        <v/>
      </c>
      <c r="T10" s="267" t="str">
        <f t="shared" si="0"/>
        <v/>
      </c>
      <c r="V10" s="267" t="str">
        <f t="shared" si="1"/>
        <v/>
      </c>
    </row>
    <row r="11" spans="2:22" x14ac:dyDescent="0.25">
      <c r="B11" s="246" t="str">
        <f>+IF(Mitarbeitende!D13="","",Mitarbeitende!D13)</f>
        <v/>
      </c>
      <c r="C11" s="247" t="str">
        <f>+IF(Mitarbeitende!E13="","",Mitarbeitende!E13&amp;" "&amp;Mitarbeitende!F13)</f>
        <v/>
      </c>
      <c r="D11" s="248" t="str">
        <f>+IF(Mitarbeitende!G13="","",Mitarbeitende!G13)</f>
        <v/>
      </c>
      <c r="E11" s="249" t="str">
        <f>+IF(Mitarbeitende!K13="","",Mitarbeitende!K13)</f>
        <v/>
      </c>
      <c r="G11" s="254" t="str">
        <f>+IF(OR(Jan!$H19="",Jan!$H19=0),"",Jan!$H19)</f>
        <v/>
      </c>
      <c r="H11" s="278" t="str">
        <f>+IF(OR(Feb!$H19="",Feb!$H19=0),"",Feb!$H19)</f>
        <v/>
      </c>
      <c r="I11" s="278" t="str">
        <f>+IF(OR(Mrz!$H19="",Mrz!$H19=0),"",Mrz!$H19)</f>
        <v/>
      </c>
      <c r="J11" s="278" t="str">
        <f>+IF(OR(Apr!$H19="",Apr!$H19=0),"",Apr!$H19)</f>
        <v/>
      </c>
      <c r="K11" s="278" t="str">
        <f>+IF(OR(Mai!$H19="",Mai!$H19=0),"",Mai!$H19)</f>
        <v/>
      </c>
      <c r="L11" s="278" t="str">
        <f>+IF(OR(Jun!$H19="",Jun!$H19=0),"",Jun!$H19)</f>
        <v/>
      </c>
      <c r="M11" s="278" t="str">
        <f>+IF(OR(Jul!$H19="",Jul!$H19=0),"",Jul!$H19)</f>
        <v/>
      </c>
      <c r="N11" s="278" t="str">
        <f>+IF(OR(Aug!$H19="",Aug!$H19=0),"",Aug!$H19)</f>
        <v/>
      </c>
      <c r="O11" s="278" t="str">
        <f>+IF(OR(Sep!$H19="",Sep!$H19=0),"",Sep!$H19)</f>
        <v/>
      </c>
      <c r="P11" s="278" t="str">
        <f>+IF(OR(Okt!$H19="",Okt!$H19=0),"",Okt!$H19)</f>
        <v/>
      </c>
      <c r="Q11" s="278" t="str">
        <f>+IF(OR(Nov!$H19="",Nov!$H19=0),"",Nov!$H19)</f>
        <v/>
      </c>
      <c r="R11" s="279" t="str">
        <f>+IF(OR(Dez!$H19="",Dez!$H19=0),"",Dez!$H19)</f>
        <v/>
      </c>
      <c r="T11" s="267" t="str">
        <f t="shared" si="0"/>
        <v/>
      </c>
      <c r="V11" s="267" t="str">
        <f t="shared" si="1"/>
        <v/>
      </c>
    </row>
    <row r="12" spans="2:22" x14ac:dyDescent="0.25">
      <c r="B12" s="246" t="str">
        <f>+IF(Mitarbeitende!D14="","",Mitarbeitende!D14)</f>
        <v/>
      </c>
      <c r="C12" s="247" t="str">
        <f>+IF(Mitarbeitende!E14="","",Mitarbeitende!E14&amp;" "&amp;Mitarbeitende!F14)</f>
        <v/>
      </c>
      <c r="D12" s="248" t="str">
        <f>+IF(Mitarbeitende!G14="","",Mitarbeitende!G14)</f>
        <v/>
      </c>
      <c r="E12" s="249" t="str">
        <f>+IF(Mitarbeitende!K14="","",Mitarbeitende!K14)</f>
        <v/>
      </c>
      <c r="G12" s="254" t="str">
        <f>+IF(OR(Jan!$H20="",Jan!$H20=0),"",Jan!$H20)</f>
        <v/>
      </c>
      <c r="H12" s="278" t="str">
        <f>+IF(OR(Feb!$H20="",Feb!$H20=0),"",Feb!$H20)</f>
        <v/>
      </c>
      <c r="I12" s="278" t="str">
        <f>+IF(OR(Mrz!$H20="",Mrz!$H20=0),"",Mrz!$H20)</f>
        <v/>
      </c>
      <c r="J12" s="278" t="str">
        <f>+IF(OR(Apr!$H20="",Apr!$H20=0),"",Apr!$H20)</f>
        <v/>
      </c>
      <c r="K12" s="278" t="str">
        <f>+IF(OR(Mai!$H20="",Mai!$H20=0),"",Mai!$H20)</f>
        <v/>
      </c>
      <c r="L12" s="278" t="str">
        <f>+IF(OR(Jun!$H20="",Jun!$H20=0),"",Jun!$H20)</f>
        <v/>
      </c>
      <c r="M12" s="278" t="str">
        <f>+IF(OR(Jul!$H20="",Jul!$H20=0),"",Jul!$H20)</f>
        <v/>
      </c>
      <c r="N12" s="278" t="str">
        <f>+IF(OR(Aug!$H20="",Aug!$H20=0),"",Aug!$H20)</f>
        <v/>
      </c>
      <c r="O12" s="278" t="str">
        <f>+IF(OR(Sep!$H20="",Sep!$H20=0),"",Sep!$H20)</f>
        <v/>
      </c>
      <c r="P12" s="278" t="str">
        <f>+IF(OR(Okt!$H20="",Okt!$H20=0),"",Okt!$H20)</f>
        <v/>
      </c>
      <c r="Q12" s="278" t="str">
        <f>+IF(OR(Nov!$H20="",Nov!$H20=0),"",Nov!$H20)</f>
        <v/>
      </c>
      <c r="R12" s="279" t="str">
        <f>+IF(OR(Dez!$H20="",Dez!$H20=0),"",Dez!$H20)</f>
        <v/>
      </c>
      <c r="T12" s="267" t="str">
        <f t="shared" si="0"/>
        <v/>
      </c>
      <c r="V12" s="267" t="str">
        <f t="shared" si="1"/>
        <v/>
      </c>
    </row>
    <row r="13" spans="2:22" x14ac:dyDescent="0.25">
      <c r="B13" s="246" t="str">
        <f>+IF(Mitarbeitende!D15="","",Mitarbeitende!D15)</f>
        <v/>
      </c>
      <c r="C13" s="247" t="str">
        <f>+IF(Mitarbeitende!E15="","",Mitarbeitende!E15&amp;" "&amp;Mitarbeitende!F15)</f>
        <v/>
      </c>
      <c r="D13" s="248" t="str">
        <f>+IF(Mitarbeitende!G15="","",Mitarbeitende!G15)</f>
        <v/>
      </c>
      <c r="E13" s="249" t="str">
        <f>+IF(Mitarbeitende!K15="","",Mitarbeitende!K15)</f>
        <v/>
      </c>
      <c r="G13" s="254" t="str">
        <f>+IF(OR(Jan!$H21="",Jan!$H21=0),"",Jan!$H21)</f>
        <v/>
      </c>
      <c r="H13" s="278" t="str">
        <f>+IF(OR(Feb!$H21="",Feb!$H21=0),"",Feb!$H21)</f>
        <v/>
      </c>
      <c r="I13" s="278" t="str">
        <f>+IF(OR(Mrz!$H21="",Mrz!$H21=0),"",Mrz!$H21)</f>
        <v/>
      </c>
      <c r="J13" s="278" t="str">
        <f>+IF(OR(Apr!$H21="",Apr!$H21=0),"",Apr!$H21)</f>
        <v/>
      </c>
      <c r="K13" s="278" t="str">
        <f>+IF(OR(Mai!$H21="",Mai!$H21=0),"",Mai!$H21)</f>
        <v/>
      </c>
      <c r="L13" s="278" t="str">
        <f>+IF(OR(Jun!$H21="",Jun!$H21=0),"",Jun!$H21)</f>
        <v/>
      </c>
      <c r="M13" s="278" t="str">
        <f>+IF(OR(Jul!$H21="",Jul!$H21=0),"",Jul!$H21)</f>
        <v/>
      </c>
      <c r="N13" s="278" t="str">
        <f>+IF(OR(Aug!$H21="",Aug!$H21=0),"",Aug!$H21)</f>
        <v/>
      </c>
      <c r="O13" s="278" t="str">
        <f>+IF(OR(Sep!$H21="",Sep!$H21=0),"",Sep!$H21)</f>
        <v/>
      </c>
      <c r="P13" s="278" t="str">
        <f>+IF(OR(Okt!$H21="",Okt!$H21=0),"",Okt!$H21)</f>
        <v/>
      </c>
      <c r="Q13" s="278" t="str">
        <f>+IF(OR(Nov!$H21="",Nov!$H21=0),"",Nov!$H21)</f>
        <v/>
      </c>
      <c r="R13" s="279" t="str">
        <f>+IF(OR(Dez!$H21="",Dez!$H21=0),"",Dez!$H21)</f>
        <v/>
      </c>
      <c r="T13" s="267" t="str">
        <f t="shared" si="0"/>
        <v/>
      </c>
      <c r="V13" s="267" t="str">
        <f t="shared" si="1"/>
        <v/>
      </c>
    </row>
    <row r="14" spans="2:22" x14ac:dyDescent="0.25">
      <c r="B14" s="246" t="str">
        <f>+IF(Mitarbeitende!D16="","",Mitarbeitende!D16)</f>
        <v/>
      </c>
      <c r="C14" s="247" t="str">
        <f>+IF(Mitarbeitende!E16="","",Mitarbeitende!E16&amp;" "&amp;Mitarbeitende!F16)</f>
        <v/>
      </c>
      <c r="D14" s="248" t="str">
        <f>+IF(Mitarbeitende!G16="","",Mitarbeitende!G16)</f>
        <v/>
      </c>
      <c r="E14" s="249" t="str">
        <f>+IF(Mitarbeitende!K16="","",Mitarbeitende!K16)</f>
        <v/>
      </c>
      <c r="G14" s="254" t="str">
        <f>+IF(OR(Jan!$H22="",Jan!$H22=0),"",Jan!$H22)</f>
        <v/>
      </c>
      <c r="H14" s="278" t="str">
        <f>+IF(OR(Feb!$H22="",Feb!$H22=0),"",Feb!$H22)</f>
        <v/>
      </c>
      <c r="I14" s="278" t="str">
        <f>+IF(OR(Mrz!$H22="",Mrz!$H22=0),"",Mrz!$H22)</f>
        <v/>
      </c>
      <c r="J14" s="278" t="str">
        <f>+IF(OR(Apr!$H22="",Apr!$H22=0),"",Apr!$H22)</f>
        <v/>
      </c>
      <c r="K14" s="278" t="str">
        <f>+IF(OR(Mai!$H22="",Mai!$H22=0),"",Mai!$H22)</f>
        <v/>
      </c>
      <c r="L14" s="278" t="str">
        <f>+IF(OR(Jun!$H22="",Jun!$H22=0),"",Jun!$H22)</f>
        <v/>
      </c>
      <c r="M14" s="278" t="str">
        <f>+IF(OR(Jul!$H22="",Jul!$H22=0),"",Jul!$H22)</f>
        <v/>
      </c>
      <c r="N14" s="278" t="str">
        <f>+IF(OR(Aug!$H22="",Aug!$H22=0),"",Aug!$H22)</f>
        <v/>
      </c>
      <c r="O14" s="278" t="str">
        <f>+IF(OR(Sep!$H22="",Sep!$H22=0),"",Sep!$H22)</f>
        <v/>
      </c>
      <c r="P14" s="278" t="str">
        <f>+IF(OR(Okt!$H22="",Okt!$H22=0),"",Okt!$H22)</f>
        <v/>
      </c>
      <c r="Q14" s="278" t="str">
        <f>+IF(OR(Nov!$H22="",Nov!$H22=0),"",Nov!$H22)</f>
        <v/>
      </c>
      <c r="R14" s="279" t="str">
        <f>+IF(OR(Dez!$H22="",Dez!$H22=0),"",Dez!$H22)</f>
        <v/>
      </c>
      <c r="T14" s="267" t="str">
        <f t="shared" si="0"/>
        <v/>
      </c>
      <c r="V14" s="267" t="str">
        <f t="shared" si="1"/>
        <v/>
      </c>
    </row>
    <row r="15" spans="2:22" x14ac:dyDescent="0.25">
      <c r="B15" s="246" t="str">
        <f>+IF(Mitarbeitende!D17="","",Mitarbeitende!D17)</f>
        <v/>
      </c>
      <c r="C15" s="247" t="str">
        <f>+IF(Mitarbeitende!E17="","",Mitarbeitende!E17&amp;" "&amp;Mitarbeitende!F17)</f>
        <v/>
      </c>
      <c r="D15" s="248" t="str">
        <f>+IF(Mitarbeitende!G17="","",Mitarbeitende!G17)</f>
        <v/>
      </c>
      <c r="E15" s="249" t="str">
        <f>+IF(Mitarbeitende!K17="","",Mitarbeitende!K17)</f>
        <v/>
      </c>
      <c r="G15" s="254" t="str">
        <f>+IF(OR(Jan!$H23="",Jan!$H23=0),"",Jan!$H23)</f>
        <v/>
      </c>
      <c r="H15" s="278" t="str">
        <f>+IF(OR(Feb!$H23="",Feb!$H23=0),"",Feb!$H23)</f>
        <v/>
      </c>
      <c r="I15" s="278" t="str">
        <f>+IF(OR(Mrz!$H23="",Mrz!$H23=0),"",Mrz!$H23)</f>
        <v/>
      </c>
      <c r="J15" s="278" t="str">
        <f>+IF(OR(Apr!$H23="",Apr!$H23=0),"",Apr!$H23)</f>
        <v/>
      </c>
      <c r="K15" s="278" t="str">
        <f>+IF(OR(Mai!$H23="",Mai!$H23=0),"",Mai!$H23)</f>
        <v/>
      </c>
      <c r="L15" s="278" t="str">
        <f>+IF(OR(Jun!$H23="",Jun!$H23=0),"",Jun!$H23)</f>
        <v/>
      </c>
      <c r="M15" s="278" t="str">
        <f>+IF(OR(Jul!$H23="",Jul!$H23=0),"",Jul!$H23)</f>
        <v/>
      </c>
      <c r="N15" s="278" t="str">
        <f>+IF(OR(Aug!$H23="",Aug!$H23=0),"",Aug!$H23)</f>
        <v/>
      </c>
      <c r="O15" s="278" t="str">
        <f>+IF(OR(Sep!$H23="",Sep!$H23=0),"",Sep!$H23)</f>
        <v/>
      </c>
      <c r="P15" s="278" t="str">
        <f>+IF(OR(Okt!$H23="",Okt!$H23=0),"",Okt!$H23)</f>
        <v/>
      </c>
      <c r="Q15" s="278" t="str">
        <f>+IF(OR(Nov!$H23="",Nov!$H23=0),"",Nov!$H23)</f>
        <v/>
      </c>
      <c r="R15" s="279" t="str">
        <f>+IF(OR(Dez!$H23="",Dez!$H23=0),"",Dez!$H23)</f>
        <v/>
      </c>
      <c r="T15" s="267" t="str">
        <f t="shared" si="0"/>
        <v/>
      </c>
      <c r="V15" s="267" t="str">
        <f t="shared" si="1"/>
        <v/>
      </c>
    </row>
    <row r="16" spans="2:22" x14ac:dyDescent="0.25">
      <c r="B16" s="246" t="str">
        <f>+IF(Mitarbeitende!D18="","",Mitarbeitende!D18)</f>
        <v/>
      </c>
      <c r="C16" s="247" t="str">
        <f>+IF(Mitarbeitende!E18="","",Mitarbeitende!E18&amp;" "&amp;Mitarbeitende!F18)</f>
        <v/>
      </c>
      <c r="D16" s="248" t="str">
        <f>+IF(Mitarbeitende!G18="","",Mitarbeitende!G18)</f>
        <v/>
      </c>
      <c r="E16" s="249" t="str">
        <f>+IF(Mitarbeitende!K18="","",Mitarbeitende!K18)</f>
        <v/>
      </c>
      <c r="G16" s="254" t="str">
        <f>+IF(OR(Jan!$H24="",Jan!$H24=0),"",Jan!$H24)</f>
        <v/>
      </c>
      <c r="H16" s="278" t="str">
        <f>+IF(OR(Feb!$H24="",Feb!$H24=0),"",Feb!$H24)</f>
        <v/>
      </c>
      <c r="I16" s="278" t="str">
        <f>+IF(OR(Mrz!$H24="",Mrz!$H24=0),"",Mrz!$H24)</f>
        <v/>
      </c>
      <c r="J16" s="278" t="str">
        <f>+IF(OR(Apr!$H24="",Apr!$H24=0),"",Apr!$H24)</f>
        <v/>
      </c>
      <c r="K16" s="278" t="str">
        <f>+IF(OR(Mai!$H24="",Mai!$H24=0),"",Mai!$H24)</f>
        <v/>
      </c>
      <c r="L16" s="278" t="str">
        <f>+IF(OR(Jun!$H24="",Jun!$H24=0),"",Jun!$H24)</f>
        <v/>
      </c>
      <c r="M16" s="278" t="str">
        <f>+IF(OR(Jul!$H24="",Jul!$H24=0),"",Jul!$H24)</f>
        <v/>
      </c>
      <c r="N16" s="278" t="str">
        <f>+IF(OR(Aug!$H24="",Aug!$H24=0),"",Aug!$H24)</f>
        <v/>
      </c>
      <c r="O16" s="278" t="str">
        <f>+IF(OR(Sep!$H24="",Sep!$H24=0),"",Sep!$H24)</f>
        <v/>
      </c>
      <c r="P16" s="278" t="str">
        <f>+IF(OR(Okt!$H24="",Okt!$H24=0),"",Okt!$H24)</f>
        <v/>
      </c>
      <c r="Q16" s="278" t="str">
        <f>+IF(OR(Nov!$H24="",Nov!$H24=0),"",Nov!$H24)</f>
        <v/>
      </c>
      <c r="R16" s="279" t="str">
        <f>+IF(OR(Dez!$H24="",Dez!$H24=0),"",Dez!$H24)</f>
        <v/>
      </c>
      <c r="T16" s="267" t="str">
        <f t="shared" si="0"/>
        <v/>
      </c>
      <c r="V16" s="267" t="str">
        <f t="shared" si="1"/>
        <v/>
      </c>
    </row>
    <row r="17" spans="2:22" x14ac:dyDescent="0.25">
      <c r="B17" s="246" t="str">
        <f>+IF(Mitarbeitende!D19="","",Mitarbeitende!D19)</f>
        <v/>
      </c>
      <c r="C17" s="247" t="str">
        <f>+IF(Mitarbeitende!E19="","",Mitarbeitende!E19&amp;" "&amp;Mitarbeitende!F19)</f>
        <v/>
      </c>
      <c r="D17" s="248" t="str">
        <f>+IF(Mitarbeitende!G19="","",Mitarbeitende!G19)</f>
        <v/>
      </c>
      <c r="E17" s="249" t="str">
        <f>+IF(Mitarbeitende!K19="","",Mitarbeitende!K19)</f>
        <v/>
      </c>
      <c r="G17" s="254" t="str">
        <f>+IF(OR(Jan!$H25="",Jan!$H25=0),"",Jan!$H25)</f>
        <v/>
      </c>
      <c r="H17" s="278" t="str">
        <f>+IF(OR(Feb!$H25="",Feb!$H25=0),"",Feb!$H25)</f>
        <v/>
      </c>
      <c r="I17" s="278" t="str">
        <f>+IF(OR(Mrz!$H25="",Mrz!$H25=0),"",Mrz!$H25)</f>
        <v/>
      </c>
      <c r="J17" s="278" t="str">
        <f>+IF(OR(Apr!$H25="",Apr!$H25=0),"",Apr!$H25)</f>
        <v/>
      </c>
      <c r="K17" s="278" t="str">
        <f>+IF(OR(Mai!$H25="",Mai!$H25=0),"",Mai!$H25)</f>
        <v/>
      </c>
      <c r="L17" s="278" t="str">
        <f>+IF(OR(Jun!$H25="",Jun!$H25=0),"",Jun!$H25)</f>
        <v/>
      </c>
      <c r="M17" s="278" t="str">
        <f>+IF(OR(Jul!$H25="",Jul!$H25=0),"",Jul!$H25)</f>
        <v/>
      </c>
      <c r="N17" s="278" t="str">
        <f>+IF(OR(Aug!$H25="",Aug!$H25=0),"",Aug!$H25)</f>
        <v/>
      </c>
      <c r="O17" s="278" t="str">
        <f>+IF(OR(Sep!$H25="",Sep!$H25=0),"",Sep!$H25)</f>
        <v/>
      </c>
      <c r="P17" s="278" t="str">
        <f>+IF(OR(Okt!$H25="",Okt!$H25=0),"",Okt!$H25)</f>
        <v/>
      </c>
      <c r="Q17" s="278" t="str">
        <f>+IF(OR(Nov!$H25="",Nov!$H25=0),"",Nov!$H25)</f>
        <v/>
      </c>
      <c r="R17" s="279" t="str">
        <f>+IF(OR(Dez!$H25="",Dez!$H25=0),"",Dez!$H25)</f>
        <v/>
      </c>
      <c r="T17" s="267" t="str">
        <f t="shared" si="0"/>
        <v/>
      </c>
      <c r="V17" s="267" t="str">
        <f t="shared" si="1"/>
        <v/>
      </c>
    </row>
    <row r="18" spans="2:22" x14ac:dyDescent="0.25">
      <c r="B18" s="246" t="str">
        <f>+IF(Mitarbeitende!D20="","",Mitarbeitende!D20)</f>
        <v/>
      </c>
      <c r="C18" s="247" t="str">
        <f>+IF(Mitarbeitende!E20="","",Mitarbeitende!E20&amp;" "&amp;Mitarbeitende!F20)</f>
        <v/>
      </c>
      <c r="D18" s="248" t="str">
        <f>+IF(Mitarbeitende!G20="","",Mitarbeitende!G20)</f>
        <v/>
      </c>
      <c r="E18" s="249" t="str">
        <f>+IF(Mitarbeitende!K20="","",Mitarbeitende!K20)</f>
        <v/>
      </c>
      <c r="G18" s="254" t="str">
        <f>+IF(OR(Jan!$H26="",Jan!$H26=0),"",Jan!$H26)</f>
        <v/>
      </c>
      <c r="H18" s="278" t="str">
        <f>+IF(OR(Feb!$H26="",Feb!$H26=0),"",Feb!$H26)</f>
        <v/>
      </c>
      <c r="I18" s="278" t="str">
        <f>+IF(OR(Mrz!$H26="",Mrz!$H26=0),"",Mrz!$H26)</f>
        <v/>
      </c>
      <c r="J18" s="278" t="str">
        <f>+IF(OR(Apr!$H26="",Apr!$H26=0),"",Apr!$H26)</f>
        <v/>
      </c>
      <c r="K18" s="278" t="str">
        <f>+IF(OR(Mai!$H26="",Mai!$H26=0),"",Mai!$H26)</f>
        <v/>
      </c>
      <c r="L18" s="278" t="str">
        <f>+IF(OR(Jun!$H26="",Jun!$H26=0),"",Jun!$H26)</f>
        <v/>
      </c>
      <c r="M18" s="278" t="str">
        <f>+IF(OR(Jul!$H26="",Jul!$H26=0),"",Jul!$H26)</f>
        <v/>
      </c>
      <c r="N18" s="278" t="str">
        <f>+IF(OR(Aug!$H26="",Aug!$H26=0),"",Aug!$H26)</f>
        <v/>
      </c>
      <c r="O18" s="278" t="str">
        <f>+IF(OR(Sep!$H26="",Sep!$H26=0),"",Sep!$H26)</f>
        <v/>
      </c>
      <c r="P18" s="278" t="str">
        <f>+IF(OR(Okt!$H26="",Okt!$H26=0),"",Okt!$H26)</f>
        <v/>
      </c>
      <c r="Q18" s="278" t="str">
        <f>+IF(OR(Nov!$H26="",Nov!$H26=0),"",Nov!$H26)</f>
        <v/>
      </c>
      <c r="R18" s="279" t="str">
        <f>+IF(OR(Dez!$H26="",Dez!$H26=0),"",Dez!$H26)</f>
        <v/>
      </c>
      <c r="T18" s="267" t="str">
        <f t="shared" si="0"/>
        <v/>
      </c>
      <c r="V18" s="267" t="str">
        <f t="shared" si="1"/>
        <v/>
      </c>
    </row>
    <row r="19" spans="2:22" x14ac:dyDescent="0.25">
      <c r="B19" s="246" t="str">
        <f>+IF(Mitarbeitende!D21="","",Mitarbeitende!D21)</f>
        <v/>
      </c>
      <c r="C19" s="247" t="str">
        <f>+IF(Mitarbeitende!E21="","",Mitarbeitende!E21&amp;" "&amp;Mitarbeitende!F21)</f>
        <v/>
      </c>
      <c r="D19" s="248" t="str">
        <f>+IF(Mitarbeitende!G21="","",Mitarbeitende!G21)</f>
        <v/>
      </c>
      <c r="E19" s="249" t="str">
        <f>+IF(Mitarbeitende!K21="","",Mitarbeitende!K21)</f>
        <v/>
      </c>
      <c r="G19" s="254" t="str">
        <f>+IF(OR(Jan!$H27="",Jan!$H27=0),"",Jan!$H27)</f>
        <v/>
      </c>
      <c r="H19" s="278" t="str">
        <f>+IF(OR(Feb!$H27="",Feb!$H27=0),"",Feb!$H27)</f>
        <v/>
      </c>
      <c r="I19" s="278" t="str">
        <f>+IF(OR(Mrz!$H27="",Mrz!$H27=0),"",Mrz!$H27)</f>
        <v/>
      </c>
      <c r="J19" s="278" t="str">
        <f>+IF(OR(Apr!$H27="",Apr!$H27=0),"",Apr!$H27)</f>
        <v/>
      </c>
      <c r="K19" s="278" t="str">
        <f>+IF(OR(Mai!$H27="",Mai!$H27=0),"",Mai!$H27)</f>
        <v/>
      </c>
      <c r="L19" s="278" t="str">
        <f>+IF(OR(Jun!$H27="",Jun!$H27=0),"",Jun!$H27)</f>
        <v/>
      </c>
      <c r="M19" s="278" t="str">
        <f>+IF(OR(Jul!$H27="",Jul!$H27=0),"",Jul!$H27)</f>
        <v/>
      </c>
      <c r="N19" s="278" t="str">
        <f>+IF(OR(Aug!$H27="",Aug!$H27=0),"",Aug!$H27)</f>
        <v/>
      </c>
      <c r="O19" s="278" t="str">
        <f>+IF(OR(Sep!$H27="",Sep!$H27=0),"",Sep!$H27)</f>
        <v/>
      </c>
      <c r="P19" s="278" t="str">
        <f>+IF(OR(Okt!$H27="",Okt!$H27=0),"",Okt!$H27)</f>
        <v/>
      </c>
      <c r="Q19" s="278" t="str">
        <f>+IF(OR(Nov!$H27="",Nov!$H27=0),"",Nov!$H27)</f>
        <v/>
      </c>
      <c r="R19" s="279" t="str">
        <f>+IF(OR(Dez!$H27="",Dez!$H27=0),"",Dez!$H27)</f>
        <v/>
      </c>
      <c r="T19" s="267" t="str">
        <f t="shared" si="0"/>
        <v/>
      </c>
      <c r="V19" s="267" t="str">
        <f t="shared" si="1"/>
        <v/>
      </c>
    </row>
    <row r="20" spans="2:22" x14ac:dyDescent="0.25">
      <c r="B20" s="246" t="str">
        <f>+IF(Mitarbeitende!D22="","",Mitarbeitende!D22)</f>
        <v/>
      </c>
      <c r="C20" s="247" t="str">
        <f>+IF(Mitarbeitende!E22="","",Mitarbeitende!E22&amp;" "&amp;Mitarbeitende!F22)</f>
        <v/>
      </c>
      <c r="D20" s="248" t="str">
        <f>+IF(Mitarbeitende!G22="","",Mitarbeitende!G22)</f>
        <v/>
      </c>
      <c r="E20" s="249" t="str">
        <f>+IF(Mitarbeitende!K22="","",Mitarbeitende!K22)</f>
        <v/>
      </c>
      <c r="G20" s="254" t="str">
        <f>+IF(OR(Jan!$H28="",Jan!$H28=0),"",Jan!$H28)</f>
        <v/>
      </c>
      <c r="H20" s="278" t="str">
        <f>+IF(OR(Feb!$H28="",Feb!$H28=0),"",Feb!$H28)</f>
        <v/>
      </c>
      <c r="I20" s="278" t="str">
        <f>+IF(OR(Mrz!$H28="",Mrz!$H28=0),"",Mrz!$H28)</f>
        <v/>
      </c>
      <c r="J20" s="278" t="str">
        <f>+IF(OR(Apr!$H28="",Apr!$H28=0),"",Apr!$H28)</f>
        <v/>
      </c>
      <c r="K20" s="278" t="str">
        <f>+IF(OR(Mai!$H28="",Mai!$H28=0),"",Mai!$H28)</f>
        <v/>
      </c>
      <c r="L20" s="278" t="str">
        <f>+IF(OR(Jun!$H28="",Jun!$H28=0),"",Jun!$H28)</f>
        <v/>
      </c>
      <c r="M20" s="278" t="str">
        <f>+IF(OR(Jul!$H28="",Jul!$H28=0),"",Jul!$H28)</f>
        <v/>
      </c>
      <c r="N20" s="278" t="str">
        <f>+IF(OR(Aug!$H28="",Aug!$H28=0),"",Aug!$H28)</f>
        <v/>
      </c>
      <c r="O20" s="278" t="str">
        <f>+IF(OR(Sep!$H28="",Sep!$H28=0),"",Sep!$H28)</f>
        <v/>
      </c>
      <c r="P20" s="278" t="str">
        <f>+IF(OR(Okt!$H28="",Okt!$H28=0),"",Okt!$H28)</f>
        <v/>
      </c>
      <c r="Q20" s="278" t="str">
        <f>+IF(OR(Nov!$H28="",Nov!$H28=0),"",Nov!$H28)</f>
        <v/>
      </c>
      <c r="R20" s="279" t="str">
        <f>+IF(OR(Dez!$H28="",Dez!$H28=0),"",Dez!$H28)</f>
        <v/>
      </c>
      <c r="T20" s="267" t="str">
        <f t="shared" si="0"/>
        <v/>
      </c>
      <c r="V20" s="267" t="str">
        <f t="shared" si="1"/>
        <v/>
      </c>
    </row>
    <row r="21" spans="2:22" x14ac:dyDescent="0.25">
      <c r="B21" s="246" t="str">
        <f>+IF(Mitarbeitende!D23="","",Mitarbeitende!D23)</f>
        <v/>
      </c>
      <c r="C21" s="247" t="str">
        <f>+IF(Mitarbeitende!E23="","",Mitarbeitende!E23&amp;" "&amp;Mitarbeitende!F23)</f>
        <v/>
      </c>
      <c r="D21" s="248" t="str">
        <f>+IF(Mitarbeitende!G23="","",Mitarbeitende!G23)</f>
        <v/>
      </c>
      <c r="E21" s="249" t="str">
        <f>+IF(Mitarbeitende!K23="","",Mitarbeitende!K23)</f>
        <v/>
      </c>
      <c r="G21" s="254" t="str">
        <f>+IF(OR(Jan!$H29="",Jan!$H29=0),"",Jan!$H29)</f>
        <v/>
      </c>
      <c r="H21" s="278" t="str">
        <f>+IF(OR(Feb!$H29="",Feb!$H29=0),"",Feb!$H29)</f>
        <v/>
      </c>
      <c r="I21" s="278" t="str">
        <f>+IF(OR(Mrz!$H29="",Mrz!$H29=0),"",Mrz!$H29)</f>
        <v/>
      </c>
      <c r="J21" s="278" t="str">
        <f>+IF(OR(Apr!$H29="",Apr!$H29=0),"",Apr!$H29)</f>
        <v/>
      </c>
      <c r="K21" s="278" t="str">
        <f>+IF(OR(Mai!$H29="",Mai!$H29=0),"",Mai!$H29)</f>
        <v/>
      </c>
      <c r="L21" s="278" t="str">
        <f>+IF(OR(Jun!$H29="",Jun!$H29=0),"",Jun!$H29)</f>
        <v/>
      </c>
      <c r="M21" s="278" t="str">
        <f>+IF(OR(Jul!$H29="",Jul!$H29=0),"",Jul!$H29)</f>
        <v/>
      </c>
      <c r="N21" s="278" t="str">
        <f>+IF(OR(Aug!$H29="",Aug!$H29=0),"",Aug!$H29)</f>
        <v/>
      </c>
      <c r="O21" s="278" t="str">
        <f>+IF(OR(Sep!$H29="",Sep!$H29=0),"",Sep!$H29)</f>
        <v/>
      </c>
      <c r="P21" s="278" t="str">
        <f>+IF(OR(Okt!$H29="",Okt!$H29=0),"",Okt!$H29)</f>
        <v/>
      </c>
      <c r="Q21" s="278" t="str">
        <f>+IF(OR(Nov!$H29="",Nov!$H29=0),"",Nov!$H29)</f>
        <v/>
      </c>
      <c r="R21" s="279" t="str">
        <f>+IF(OR(Dez!$H29="",Dez!$H29=0),"",Dez!$H29)</f>
        <v/>
      </c>
      <c r="T21" s="267" t="str">
        <f t="shared" si="0"/>
        <v/>
      </c>
      <c r="V21" s="267" t="str">
        <f t="shared" si="1"/>
        <v/>
      </c>
    </row>
    <row r="22" spans="2:22" x14ac:dyDescent="0.25">
      <c r="B22" s="246" t="str">
        <f>+IF(Mitarbeitende!D24="","",Mitarbeitende!D24)</f>
        <v/>
      </c>
      <c r="C22" s="247" t="str">
        <f>+IF(Mitarbeitende!E24="","",Mitarbeitende!E24&amp;" "&amp;Mitarbeitende!F24)</f>
        <v/>
      </c>
      <c r="D22" s="248" t="str">
        <f>+IF(Mitarbeitende!G24="","",Mitarbeitende!G24)</f>
        <v/>
      </c>
      <c r="E22" s="249" t="str">
        <f>+IF(Mitarbeitende!K24="","",Mitarbeitende!K24)</f>
        <v/>
      </c>
      <c r="G22" s="254" t="str">
        <f>+IF(OR(Jan!$H30="",Jan!$H30=0),"",Jan!$H30)</f>
        <v/>
      </c>
      <c r="H22" s="278" t="str">
        <f>+IF(OR(Feb!$H30="",Feb!$H30=0),"",Feb!$H30)</f>
        <v/>
      </c>
      <c r="I22" s="278" t="str">
        <f>+IF(OR(Mrz!$H30="",Mrz!$H30=0),"",Mrz!$H30)</f>
        <v/>
      </c>
      <c r="J22" s="278" t="str">
        <f>+IF(OR(Apr!$H30="",Apr!$H30=0),"",Apr!$H30)</f>
        <v/>
      </c>
      <c r="K22" s="278" t="str">
        <f>+IF(OR(Mai!$H30="",Mai!$H30=0),"",Mai!$H30)</f>
        <v/>
      </c>
      <c r="L22" s="278" t="str">
        <f>+IF(OR(Jun!$H30="",Jun!$H30=0),"",Jun!$H30)</f>
        <v/>
      </c>
      <c r="M22" s="278" t="str">
        <f>+IF(OR(Jul!$H30="",Jul!$H30=0),"",Jul!$H30)</f>
        <v/>
      </c>
      <c r="N22" s="278" t="str">
        <f>+IF(OR(Aug!$H30="",Aug!$H30=0),"",Aug!$H30)</f>
        <v/>
      </c>
      <c r="O22" s="278" t="str">
        <f>+IF(OR(Sep!$H30="",Sep!$H30=0),"",Sep!$H30)</f>
        <v/>
      </c>
      <c r="P22" s="278" t="str">
        <f>+IF(OR(Okt!$H30="",Okt!$H30=0),"",Okt!$H30)</f>
        <v/>
      </c>
      <c r="Q22" s="278" t="str">
        <f>+IF(OR(Nov!$H30="",Nov!$H30=0),"",Nov!$H30)</f>
        <v/>
      </c>
      <c r="R22" s="279" t="str">
        <f>+IF(OR(Dez!$H30="",Dez!$H30=0),"",Dez!$H30)</f>
        <v/>
      </c>
      <c r="T22" s="267" t="str">
        <f t="shared" si="0"/>
        <v/>
      </c>
      <c r="V22" s="267" t="str">
        <f t="shared" si="1"/>
        <v/>
      </c>
    </row>
    <row r="23" spans="2:22" x14ac:dyDescent="0.25">
      <c r="B23" s="246" t="str">
        <f>+IF(Mitarbeitende!D25="","",Mitarbeitende!D25)</f>
        <v/>
      </c>
      <c r="C23" s="247" t="str">
        <f>+IF(Mitarbeitende!E25="","",Mitarbeitende!E25&amp;" "&amp;Mitarbeitende!F25)</f>
        <v/>
      </c>
      <c r="D23" s="248" t="str">
        <f>+IF(Mitarbeitende!G25="","",Mitarbeitende!G25)</f>
        <v/>
      </c>
      <c r="E23" s="249" t="str">
        <f>+IF(Mitarbeitende!K25="","",Mitarbeitende!K25)</f>
        <v/>
      </c>
      <c r="G23" s="254" t="str">
        <f>+IF(OR(Jan!$H31="",Jan!$H31=0),"",Jan!$H31)</f>
        <v/>
      </c>
      <c r="H23" s="278" t="str">
        <f>+IF(OR(Feb!$H31="",Feb!$H31=0),"",Feb!$H31)</f>
        <v/>
      </c>
      <c r="I23" s="278" t="str">
        <f>+IF(OR(Mrz!$H31="",Mrz!$H31=0),"",Mrz!$H31)</f>
        <v/>
      </c>
      <c r="J23" s="278" t="str">
        <f>+IF(OR(Apr!$H31="",Apr!$H31=0),"",Apr!$H31)</f>
        <v/>
      </c>
      <c r="K23" s="278" t="str">
        <f>+IF(OR(Mai!$H31="",Mai!$H31=0),"",Mai!$H31)</f>
        <v/>
      </c>
      <c r="L23" s="278" t="str">
        <f>+IF(OR(Jun!$H31="",Jun!$H31=0),"",Jun!$H31)</f>
        <v/>
      </c>
      <c r="M23" s="278" t="str">
        <f>+IF(OR(Jul!$H31="",Jul!$H31=0),"",Jul!$H31)</f>
        <v/>
      </c>
      <c r="N23" s="278" t="str">
        <f>+IF(OR(Aug!$H31="",Aug!$H31=0),"",Aug!$H31)</f>
        <v/>
      </c>
      <c r="O23" s="278" t="str">
        <f>+IF(OR(Sep!$H31="",Sep!$H31=0),"",Sep!$H31)</f>
        <v/>
      </c>
      <c r="P23" s="278" t="str">
        <f>+IF(OR(Okt!$H31="",Okt!$H31=0),"",Okt!$H31)</f>
        <v/>
      </c>
      <c r="Q23" s="278" t="str">
        <f>+IF(OR(Nov!$H31="",Nov!$H31=0),"",Nov!$H31)</f>
        <v/>
      </c>
      <c r="R23" s="279" t="str">
        <f>+IF(OR(Dez!$H31="",Dez!$H31=0),"",Dez!$H31)</f>
        <v/>
      </c>
      <c r="T23" s="267" t="str">
        <f t="shared" si="0"/>
        <v/>
      </c>
      <c r="V23" s="267" t="str">
        <f t="shared" si="1"/>
        <v/>
      </c>
    </row>
    <row r="24" spans="2:22" x14ac:dyDescent="0.25">
      <c r="B24" s="246" t="str">
        <f>+IF(Mitarbeitende!D26="","",Mitarbeitende!D26)</f>
        <v/>
      </c>
      <c r="C24" s="247" t="str">
        <f>+IF(Mitarbeitende!E26="","",Mitarbeitende!E26&amp;" "&amp;Mitarbeitende!F26)</f>
        <v/>
      </c>
      <c r="D24" s="248" t="str">
        <f>+IF(Mitarbeitende!G26="","",Mitarbeitende!G26)</f>
        <v/>
      </c>
      <c r="E24" s="249" t="str">
        <f>+IF(Mitarbeitende!K26="","",Mitarbeitende!K26)</f>
        <v/>
      </c>
      <c r="G24" s="254" t="str">
        <f>+IF(OR(Jan!$H32="",Jan!$H32=0),"",Jan!$H32)</f>
        <v/>
      </c>
      <c r="H24" s="278" t="str">
        <f>+IF(OR(Feb!$H32="",Feb!$H32=0),"",Feb!$H32)</f>
        <v/>
      </c>
      <c r="I24" s="278" t="str">
        <f>+IF(OR(Mrz!$H32="",Mrz!$H32=0),"",Mrz!$H32)</f>
        <v/>
      </c>
      <c r="J24" s="278" t="str">
        <f>+IF(OR(Apr!$H32="",Apr!$H32=0),"",Apr!$H32)</f>
        <v/>
      </c>
      <c r="K24" s="278" t="str">
        <f>+IF(OR(Mai!$H32="",Mai!$H32=0),"",Mai!$H32)</f>
        <v/>
      </c>
      <c r="L24" s="278" t="str">
        <f>+IF(OR(Jun!$H32="",Jun!$H32=0),"",Jun!$H32)</f>
        <v/>
      </c>
      <c r="M24" s="278" t="str">
        <f>+IF(OR(Jul!$H32="",Jul!$H32=0),"",Jul!$H32)</f>
        <v/>
      </c>
      <c r="N24" s="278" t="str">
        <f>+IF(OR(Aug!$H32="",Aug!$H32=0),"",Aug!$H32)</f>
        <v/>
      </c>
      <c r="O24" s="278" t="str">
        <f>+IF(OR(Sep!$H32="",Sep!$H32=0),"",Sep!$H32)</f>
        <v/>
      </c>
      <c r="P24" s="278" t="str">
        <f>+IF(OR(Okt!$H32="",Okt!$H32=0),"",Okt!$H32)</f>
        <v/>
      </c>
      <c r="Q24" s="278" t="str">
        <f>+IF(OR(Nov!$H32="",Nov!$H32=0),"",Nov!$H32)</f>
        <v/>
      </c>
      <c r="R24" s="279" t="str">
        <f>+IF(OR(Dez!$H32="",Dez!$H32=0),"",Dez!$H32)</f>
        <v/>
      </c>
      <c r="T24" s="267" t="str">
        <f t="shared" si="0"/>
        <v/>
      </c>
      <c r="V24" s="267" t="str">
        <f t="shared" si="1"/>
        <v/>
      </c>
    </row>
    <row r="25" spans="2:22" x14ac:dyDescent="0.25">
      <c r="B25" s="246" t="str">
        <f>+IF(Mitarbeitende!D27="","",Mitarbeitende!D27)</f>
        <v/>
      </c>
      <c r="C25" s="247" t="str">
        <f>+IF(Mitarbeitende!E27="","",Mitarbeitende!E27&amp;" "&amp;Mitarbeitende!F27)</f>
        <v/>
      </c>
      <c r="D25" s="248" t="str">
        <f>+IF(Mitarbeitende!G27="","",Mitarbeitende!G27)</f>
        <v/>
      </c>
      <c r="E25" s="249" t="str">
        <f>+IF(Mitarbeitende!K27="","",Mitarbeitende!K27)</f>
        <v/>
      </c>
      <c r="G25" s="254" t="str">
        <f>+IF(OR(Jan!$H33="",Jan!$H33=0),"",Jan!$H33)</f>
        <v/>
      </c>
      <c r="H25" s="278" t="str">
        <f>+IF(OR(Feb!$H33="",Feb!$H33=0),"",Feb!$H33)</f>
        <v/>
      </c>
      <c r="I25" s="278" t="str">
        <f>+IF(OR(Mrz!$H33="",Mrz!$H33=0),"",Mrz!$H33)</f>
        <v/>
      </c>
      <c r="J25" s="278" t="str">
        <f>+IF(OR(Apr!$H33="",Apr!$H33=0),"",Apr!$H33)</f>
        <v/>
      </c>
      <c r="K25" s="278" t="str">
        <f>+IF(OR(Mai!$H33="",Mai!$H33=0),"",Mai!$H33)</f>
        <v/>
      </c>
      <c r="L25" s="278" t="str">
        <f>+IF(OR(Jun!$H33="",Jun!$H33=0),"",Jun!$H33)</f>
        <v/>
      </c>
      <c r="M25" s="278" t="str">
        <f>+IF(OR(Jul!$H33="",Jul!$H33=0),"",Jul!$H33)</f>
        <v/>
      </c>
      <c r="N25" s="278" t="str">
        <f>+IF(OR(Aug!$H33="",Aug!$H33=0),"",Aug!$H33)</f>
        <v/>
      </c>
      <c r="O25" s="278" t="str">
        <f>+IF(OR(Sep!$H33="",Sep!$H33=0),"",Sep!$H33)</f>
        <v/>
      </c>
      <c r="P25" s="278" t="str">
        <f>+IF(OR(Okt!$H33="",Okt!$H33=0),"",Okt!$H33)</f>
        <v/>
      </c>
      <c r="Q25" s="278" t="str">
        <f>+IF(OR(Nov!$H33="",Nov!$H33=0),"",Nov!$H33)</f>
        <v/>
      </c>
      <c r="R25" s="279" t="str">
        <f>+IF(OR(Dez!$H33="",Dez!$H33=0),"",Dez!$H33)</f>
        <v/>
      </c>
      <c r="T25" s="267" t="str">
        <f t="shared" si="0"/>
        <v/>
      </c>
      <c r="V25" s="267" t="str">
        <f t="shared" si="1"/>
        <v/>
      </c>
    </row>
    <row r="26" spans="2:22" x14ac:dyDescent="0.25">
      <c r="B26" s="246" t="str">
        <f>+IF(Mitarbeitende!D28="","",Mitarbeitende!D28)</f>
        <v/>
      </c>
      <c r="C26" s="247" t="str">
        <f>+IF(Mitarbeitende!E28="","",Mitarbeitende!E28&amp;" "&amp;Mitarbeitende!F28)</f>
        <v/>
      </c>
      <c r="D26" s="248" t="str">
        <f>+IF(Mitarbeitende!G28="","",Mitarbeitende!G28)</f>
        <v/>
      </c>
      <c r="E26" s="249" t="str">
        <f>+IF(Mitarbeitende!K28="","",Mitarbeitende!K28)</f>
        <v/>
      </c>
      <c r="G26" s="254" t="str">
        <f>+IF(OR(Jan!$H34="",Jan!$H34=0),"",Jan!$H34)</f>
        <v/>
      </c>
      <c r="H26" s="278" t="str">
        <f>+IF(OR(Feb!$H34="",Feb!$H34=0),"",Feb!$H34)</f>
        <v/>
      </c>
      <c r="I26" s="278" t="str">
        <f>+IF(OR(Mrz!$H34="",Mrz!$H34=0),"",Mrz!$H34)</f>
        <v/>
      </c>
      <c r="J26" s="278" t="str">
        <f>+IF(OR(Apr!$H34="",Apr!$H34=0),"",Apr!$H34)</f>
        <v/>
      </c>
      <c r="K26" s="278" t="str">
        <f>+IF(OR(Mai!$H34="",Mai!$H34=0),"",Mai!$H34)</f>
        <v/>
      </c>
      <c r="L26" s="278" t="str">
        <f>+IF(OR(Jun!$H34="",Jun!$H34=0),"",Jun!$H34)</f>
        <v/>
      </c>
      <c r="M26" s="278" t="str">
        <f>+IF(OR(Jul!$H34="",Jul!$H34=0),"",Jul!$H34)</f>
        <v/>
      </c>
      <c r="N26" s="278" t="str">
        <f>+IF(OR(Aug!$H34="",Aug!$H34=0),"",Aug!$H34)</f>
        <v/>
      </c>
      <c r="O26" s="278" t="str">
        <f>+IF(OR(Sep!$H34="",Sep!$H34=0),"",Sep!$H34)</f>
        <v/>
      </c>
      <c r="P26" s="278" t="str">
        <f>+IF(OR(Okt!$H34="",Okt!$H34=0),"",Okt!$H34)</f>
        <v/>
      </c>
      <c r="Q26" s="278" t="str">
        <f>+IF(OR(Nov!$H34="",Nov!$H34=0),"",Nov!$H34)</f>
        <v/>
      </c>
      <c r="R26" s="279" t="str">
        <f>+IF(OR(Dez!$H34="",Dez!$H34=0),"",Dez!$H34)</f>
        <v/>
      </c>
      <c r="T26" s="267" t="str">
        <f t="shared" si="0"/>
        <v/>
      </c>
      <c r="V26" s="267" t="str">
        <f t="shared" si="1"/>
        <v/>
      </c>
    </row>
    <row r="27" spans="2:22" x14ac:dyDescent="0.25">
      <c r="B27" s="246" t="str">
        <f>+IF(Mitarbeitende!D29="","",Mitarbeitende!D29)</f>
        <v/>
      </c>
      <c r="C27" s="247" t="str">
        <f>+IF(Mitarbeitende!E29="","",Mitarbeitende!E29&amp;" "&amp;Mitarbeitende!F29)</f>
        <v/>
      </c>
      <c r="D27" s="248" t="str">
        <f>+IF(Mitarbeitende!G29="","",Mitarbeitende!G29)</f>
        <v/>
      </c>
      <c r="E27" s="249" t="str">
        <f>+IF(Mitarbeitende!K29="","",Mitarbeitende!K29)</f>
        <v/>
      </c>
      <c r="G27" s="254" t="str">
        <f>+IF(OR(Jan!$H35="",Jan!$H35=0),"",Jan!$H35)</f>
        <v/>
      </c>
      <c r="H27" s="278" t="str">
        <f>+IF(OR(Feb!$H35="",Feb!$H35=0),"",Feb!$H35)</f>
        <v/>
      </c>
      <c r="I27" s="278" t="str">
        <f>+IF(OR(Mrz!$H35="",Mrz!$H35=0),"",Mrz!$H35)</f>
        <v/>
      </c>
      <c r="J27" s="278" t="str">
        <f>+IF(OR(Apr!$H35="",Apr!$H35=0),"",Apr!$H35)</f>
        <v/>
      </c>
      <c r="K27" s="278" t="str">
        <f>+IF(OR(Mai!$H35="",Mai!$H35=0),"",Mai!$H35)</f>
        <v/>
      </c>
      <c r="L27" s="278" t="str">
        <f>+IF(OR(Jun!$H35="",Jun!$H35=0),"",Jun!$H35)</f>
        <v/>
      </c>
      <c r="M27" s="278" t="str">
        <f>+IF(OR(Jul!$H35="",Jul!$H35=0),"",Jul!$H35)</f>
        <v/>
      </c>
      <c r="N27" s="278" t="str">
        <f>+IF(OR(Aug!$H35="",Aug!$H35=0),"",Aug!$H35)</f>
        <v/>
      </c>
      <c r="O27" s="278" t="str">
        <f>+IF(OR(Sep!$H35="",Sep!$H35=0),"",Sep!$H35)</f>
        <v/>
      </c>
      <c r="P27" s="278" t="str">
        <f>+IF(OR(Okt!$H35="",Okt!$H35=0),"",Okt!$H35)</f>
        <v/>
      </c>
      <c r="Q27" s="278" t="str">
        <f>+IF(OR(Nov!$H35="",Nov!$H35=0),"",Nov!$H35)</f>
        <v/>
      </c>
      <c r="R27" s="279" t="str">
        <f>+IF(OR(Dez!$H35="",Dez!$H35=0),"",Dez!$H35)</f>
        <v/>
      </c>
      <c r="T27" s="267" t="str">
        <f t="shared" si="0"/>
        <v/>
      </c>
      <c r="V27" s="267" t="str">
        <f t="shared" si="1"/>
        <v/>
      </c>
    </row>
    <row r="28" spans="2:22" x14ac:dyDescent="0.25">
      <c r="B28" s="246" t="str">
        <f>+IF(Mitarbeitende!D30="","",Mitarbeitende!D30)</f>
        <v/>
      </c>
      <c r="C28" s="247" t="str">
        <f>+IF(Mitarbeitende!E30="","",Mitarbeitende!E30&amp;" "&amp;Mitarbeitende!F30)</f>
        <v/>
      </c>
      <c r="D28" s="248" t="str">
        <f>+IF(Mitarbeitende!G30="","",Mitarbeitende!G30)</f>
        <v/>
      </c>
      <c r="E28" s="249" t="str">
        <f>+IF(Mitarbeitende!K30="","",Mitarbeitende!K30)</f>
        <v/>
      </c>
      <c r="G28" s="254" t="str">
        <f>+IF(OR(Jan!$H36="",Jan!$H36=0),"",Jan!$H36)</f>
        <v/>
      </c>
      <c r="H28" s="278" t="str">
        <f>+IF(OR(Feb!$H36="",Feb!$H36=0),"",Feb!$H36)</f>
        <v/>
      </c>
      <c r="I28" s="278" t="str">
        <f>+IF(OR(Mrz!$H36="",Mrz!$H36=0),"",Mrz!$H36)</f>
        <v/>
      </c>
      <c r="J28" s="278" t="str">
        <f>+IF(OR(Apr!$H36="",Apr!$H36=0),"",Apr!$H36)</f>
        <v/>
      </c>
      <c r="K28" s="278" t="str">
        <f>+IF(OR(Mai!$H36="",Mai!$H36=0),"",Mai!$H36)</f>
        <v/>
      </c>
      <c r="L28" s="278" t="str">
        <f>+IF(OR(Jun!$H36="",Jun!$H36=0),"",Jun!$H36)</f>
        <v/>
      </c>
      <c r="M28" s="278" t="str">
        <f>+IF(OR(Jul!$H36="",Jul!$H36=0),"",Jul!$H36)</f>
        <v/>
      </c>
      <c r="N28" s="278" t="str">
        <f>+IF(OR(Aug!$H36="",Aug!$H36=0),"",Aug!$H36)</f>
        <v/>
      </c>
      <c r="O28" s="278" t="str">
        <f>+IF(OR(Sep!$H36="",Sep!$H36=0),"",Sep!$H36)</f>
        <v/>
      </c>
      <c r="P28" s="278" t="str">
        <f>+IF(OR(Okt!$H36="",Okt!$H36=0),"",Okt!$H36)</f>
        <v/>
      </c>
      <c r="Q28" s="278" t="str">
        <f>+IF(OR(Nov!$H36="",Nov!$H36=0),"",Nov!$H36)</f>
        <v/>
      </c>
      <c r="R28" s="279" t="str">
        <f>+IF(OR(Dez!$H36="",Dez!$H36=0),"",Dez!$H36)</f>
        <v/>
      </c>
      <c r="T28" s="267" t="str">
        <f t="shared" si="0"/>
        <v/>
      </c>
      <c r="V28" s="267" t="str">
        <f t="shared" si="1"/>
        <v/>
      </c>
    </row>
    <row r="29" spans="2:22" x14ac:dyDescent="0.25">
      <c r="B29" s="246" t="str">
        <f>+IF(Mitarbeitende!D31="","",Mitarbeitende!D31)</f>
        <v/>
      </c>
      <c r="C29" s="247" t="str">
        <f>+IF(Mitarbeitende!E31="","",Mitarbeitende!E31&amp;" "&amp;Mitarbeitende!F31)</f>
        <v/>
      </c>
      <c r="D29" s="248" t="str">
        <f>+IF(Mitarbeitende!G31="","",Mitarbeitende!G31)</f>
        <v/>
      </c>
      <c r="E29" s="249" t="str">
        <f>+IF(Mitarbeitende!K31="","",Mitarbeitende!K31)</f>
        <v/>
      </c>
      <c r="G29" s="254" t="str">
        <f>+IF(OR(Jan!$H37="",Jan!$H37=0),"",Jan!$H37)</f>
        <v/>
      </c>
      <c r="H29" s="278" t="str">
        <f>+IF(OR(Feb!$H37="",Feb!$H37=0),"",Feb!$H37)</f>
        <v/>
      </c>
      <c r="I29" s="278" t="str">
        <f>+IF(OR(Mrz!$H37="",Mrz!$H37=0),"",Mrz!$H37)</f>
        <v/>
      </c>
      <c r="J29" s="278" t="str">
        <f>+IF(OR(Apr!$H37="",Apr!$H37=0),"",Apr!$H37)</f>
        <v/>
      </c>
      <c r="K29" s="278" t="str">
        <f>+IF(OR(Mai!$H37="",Mai!$H37=0),"",Mai!$H37)</f>
        <v/>
      </c>
      <c r="L29" s="278" t="str">
        <f>+IF(OR(Jun!$H37="",Jun!$H37=0),"",Jun!$H37)</f>
        <v/>
      </c>
      <c r="M29" s="278" t="str">
        <f>+IF(OR(Jul!$H37="",Jul!$H37=0),"",Jul!$H37)</f>
        <v/>
      </c>
      <c r="N29" s="278" t="str">
        <f>+IF(OR(Aug!$H37="",Aug!$H37=0),"",Aug!$H37)</f>
        <v/>
      </c>
      <c r="O29" s="278" t="str">
        <f>+IF(OR(Sep!$H37="",Sep!$H37=0),"",Sep!$H37)</f>
        <v/>
      </c>
      <c r="P29" s="278" t="str">
        <f>+IF(OR(Okt!$H37="",Okt!$H37=0),"",Okt!$H37)</f>
        <v/>
      </c>
      <c r="Q29" s="278" t="str">
        <f>+IF(OR(Nov!$H37="",Nov!$H37=0),"",Nov!$H37)</f>
        <v/>
      </c>
      <c r="R29" s="279" t="str">
        <f>+IF(OR(Dez!$H37="",Dez!$H37=0),"",Dez!$H37)</f>
        <v/>
      </c>
      <c r="T29" s="267" t="str">
        <f t="shared" si="0"/>
        <v/>
      </c>
      <c r="V29" s="267" t="str">
        <f t="shared" si="1"/>
        <v/>
      </c>
    </row>
    <row r="30" spans="2:22" x14ac:dyDescent="0.25">
      <c r="B30" s="246" t="str">
        <f>+IF(Mitarbeitende!D32="","",Mitarbeitende!D32)</f>
        <v/>
      </c>
      <c r="C30" s="247" t="str">
        <f>+IF(Mitarbeitende!E32="","",Mitarbeitende!E32&amp;" "&amp;Mitarbeitende!F32)</f>
        <v/>
      </c>
      <c r="D30" s="248" t="str">
        <f>+IF(Mitarbeitende!G32="","",Mitarbeitende!G32)</f>
        <v/>
      </c>
      <c r="E30" s="249" t="str">
        <f>+IF(Mitarbeitende!K32="","",Mitarbeitende!K32)</f>
        <v/>
      </c>
      <c r="G30" s="254" t="str">
        <f>+IF(OR(Jan!$H38="",Jan!$H38=0),"",Jan!$H38)</f>
        <v/>
      </c>
      <c r="H30" s="278" t="str">
        <f>+IF(OR(Feb!$H38="",Feb!$H38=0),"",Feb!$H38)</f>
        <v/>
      </c>
      <c r="I30" s="278" t="str">
        <f>+IF(OR(Mrz!$H38="",Mrz!$H38=0),"",Mrz!$H38)</f>
        <v/>
      </c>
      <c r="J30" s="278" t="str">
        <f>+IF(OR(Apr!$H38="",Apr!$H38=0),"",Apr!$H38)</f>
        <v/>
      </c>
      <c r="K30" s="278" t="str">
        <f>+IF(OR(Mai!$H38="",Mai!$H38=0),"",Mai!$H38)</f>
        <v/>
      </c>
      <c r="L30" s="278" t="str">
        <f>+IF(OR(Jun!$H38="",Jun!$H38=0),"",Jun!$H38)</f>
        <v/>
      </c>
      <c r="M30" s="278" t="str">
        <f>+IF(OR(Jul!$H38="",Jul!$H38=0),"",Jul!$H38)</f>
        <v/>
      </c>
      <c r="N30" s="278" t="str">
        <f>+IF(OR(Aug!$H38="",Aug!$H38=0),"",Aug!$H38)</f>
        <v/>
      </c>
      <c r="O30" s="278" t="str">
        <f>+IF(OR(Sep!$H38="",Sep!$H38=0),"",Sep!$H38)</f>
        <v/>
      </c>
      <c r="P30" s="278" t="str">
        <f>+IF(OR(Okt!$H38="",Okt!$H38=0),"",Okt!$H38)</f>
        <v/>
      </c>
      <c r="Q30" s="278" t="str">
        <f>+IF(OR(Nov!$H38="",Nov!$H38=0),"",Nov!$H38)</f>
        <v/>
      </c>
      <c r="R30" s="279" t="str">
        <f>+IF(OR(Dez!$H38="",Dez!$H38=0),"",Dez!$H38)</f>
        <v/>
      </c>
      <c r="T30" s="267" t="str">
        <f t="shared" si="0"/>
        <v/>
      </c>
      <c r="V30" s="267" t="str">
        <f t="shared" si="1"/>
        <v/>
      </c>
    </row>
    <row r="31" spans="2:22" x14ac:dyDescent="0.25">
      <c r="B31" s="246" t="str">
        <f>+IF(Mitarbeitende!D33="","",Mitarbeitende!D33)</f>
        <v/>
      </c>
      <c r="C31" s="247" t="str">
        <f>+IF(Mitarbeitende!E33="","",Mitarbeitende!E33&amp;" "&amp;Mitarbeitende!F33)</f>
        <v/>
      </c>
      <c r="D31" s="248" t="str">
        <f>+IF(Mitarbeitende!G33="","",Mitarbeitende!G33)</f>
        <v/>
      </c>
      <c r="E31" s="249" t="str">
        <f>+IF(Mitarbeitende!K33="","",Mitarbeitende!K33)</f>
        <v/>
      </c>
      <c r="G31" s="254" t="str">
        <f>+IF(OR(Jan!$H39="",Jan!$H39=0),"",Jan!$H39)</f>
        <v/>
      </c>
      <c r="H31" s="278" t="str">
        <f>+IF(OR(Feb!$H39="",Feb!$H39=0),"",Feb!$H39)</f>
        <v/>
      </c>
      <c r="I31" s="278" t="str">
        <f>+IF(OR(Mrz!$H39="",Mrz!$H39=0),"",Mrz!$H39)</f>
        <v/>
      </c>
      <c r="J31" s="278" t="str">
        <f>+IF(OR(Apr!$H39="",Apr!$H39=0),"",Apr!$H39)</f>
        <v/>
      </c>
      <c r="K31" s="278" t="str">
        <f>+IF(OR(Mai!$H39="",Mai!$H39=0),"",Mai!$H39)</f>
        <v/>
      </c>
      <c r="L31" s="278" t="str">
        <f>+IF(OR(Jun!$H39="",Jun!$H39=0),"",Jun!$H39)</f>
        <v/>
      </c>
      <c r="M31" s="278" t="str">
        <f>+IF(OR(Jul!$H39="",Jul!$H39=0),"",Jul!$H39)</f>
        <v/>
      </c>
      <c r="N31" s="278" t="str">
        <f>+IF(OR(Aug!$H39="",Aug!$H39=0),"",Aug!$H39)</f>
        <v/>
      </c>
      <c r="O31" s="278" t="str">
        <f>+IF(OR(Sep!$H39="",Sep!$H39=0),"",Sep!$H39)</f>
        <v/>
      </c>
      <c r="P31" s="278" t="str">
        <f>+IF(OR(Okt!$H39="",Okt!$H39=0),"",Okt!$H39)</f>
        <v/>
      </c>
      <c r="Q31" s="278" t="str">
        <f>+IF(OR(Nov!$H39="",Nov!$H39=0),"",Nov!$H39)</f>
        <v/>
      </c>
      <c r="R31" s="279" t="str">
        <f>+IF(OR(Dez!$H39="",Dez!$H39=0),"",Dez!$H39)</f>
        <v/>
      </c>
      <c r="T31" s="267" t="str">
        <f t="shared" si="0"/>
        <v/>
      </c>
      <c r="V31" s="267" t="str">
        <f t="shared" si="1"/>
        <v/>
      </c>
    </row>
    <row r="32" spans="2:22" x14ac:dyDescent="0.25">
      <c r="B32" s="246" t="str">
        <f>+IF(Mitarbeitende!D34="","",Mitarbeitende!D34)</f>
        <v/>
      </c>
      <c r="C32" s="247" t="str">
        <f>+IF(Mitarbeitende!E34="","",Mitarbeitende!E34&amp;" "&amp;Mitarbeitende!F34)</f>
        <v/>
      </c>
      <c r="D32" s="248" t="str">
        <f>+IF(Mitarbeitende!G34="","",Mitarbeitende!G34)</f>
        <v/>
      </c>
      <c r="E32" s="249" t="str">
        <f>+IF(Mitarbeitende!K34="","",Mitarbeitende!K34)</f>
        <v/>
      </c>
      <c r="G32" s="254" t="str">
        <f>+IF(OR(Jan!$H40="",Jan!$H40=0),"",Jan!$H40)</f>
        <v/>
      </c>
      <c r="H32" s="278" t="str">
        <f>+IF(OR(Feb!$H40="",Feb!$H40=0),"",Feb!$H40)</f>
        <v/>
      </c>
      <c r="I32" s="278" t="str">
        <f>+IF(OR(Mrz!$H40="",Mrz!$H40=0),"",Mrz!$H40)</f>
        <v/>
      </c>
      <c r="J32" s="278" t="str">
        <f>+IF(OR(Apr!$H40="",Apr!$H40=0),"",Apr!$H40)</f>
        <v/>
      </c>
      <c r="K32" s="278" t="str">
        <f>+IF(OR(Mai!$H40="",Mai!$H40=0),"",Mai!$H40)</f>
        <v/>
      </c>
      <c r="L32" s="278" t="str">
        <f>+IF(OR(Jun!$H40="",Jun!$H40=0),"",Jun!$H40)</f>
        <v/>
      </c>
      <c r="M32" s="278" t="str">
        <f>+IF(OR(Jul!$H40="",Jul!$H40=0),"",Jul!$H40)</f>
        <v/>
      </c>
      <c r="N32" s="278" t="str">
        <f>+IF(OR(Aug!$H40="",Aug!$H40=0),"",Aug!$H40)</f>
        <v/>
      </c>
      <c r="O32" s="278" t="str">
        <f>+IF(OR(Sep!$H40="",Sep!$H40=0),"",Sep!$H40)</f>
        <v/>
      </c>
      <c r="P32" s="278" t="str">
        <f>+IF(OR(Okt!$H40="",Okt!$H40=0),"",Okt!$H40)</f>
        <v/>
      </c>
      <c r="Q32" s="278" t="str">
        <f>+IF(OR(Nov!$H40="",Nov!$H40=0),"",Nov!$H40)</f>
        <v/>
      </c>
      <c r="R32" s="279" t="str">
        <f>+IF(OR(Dez!$H40="",Dez!$H40=0),"",Dez!$H40)</f>
        <v/>
      </c>
      <c r="T32" s="267" t="str">
        <f t="shared" si="0"/>
        <v/>
      </c>
      <c r="V32" s="267" t="str">
        <f t="shared" si="1"/>
        <v/>
      </c>
    </row>
    <row r="33" spans="2:22" x14ac:dyDescent="0.25">
      <c r="B33" s="246" t="str">
        <f>+IF(Mitarbeitende!D35="","",Mitarbeitende!D35)</f>
        <v/>
      </c>
      <c r="C33" s="247" t="str">
        <f>+IF(Mitarbeitende!E35="","",Mitarbeitende!E35&amp;" "&amp;Mitarbeitende!F35)</f>
        <v/>
      </c>
      <c r="D33" s="248" t="str">
        <f>+IF(Mitarbeitende!G35="","",Mitarbeitende!G35)</f>
        <v/>
      </c>
      <c r="E33" s="249" t="str">
        <f>+IF(Mitarbeitende!K35="","",Mitarbeitende!K35)</f>
        <v/>
      </c>
      <c r="G33" s="254" t="str">
        <f>+IF(OR(Jan!$H41="",Jan!$H41=0),"",Jan!$H41)</f>
        <v/>
      </c>
      <c r="H33" s="278" t="str">
        <f>+IF(OR(Feb!$H41="",Feb!$H41=0),"",Feb!$H41)</f>
        <v/>
      </c>
      <c r="I33" s="278" t="str">
        <f>+IF(OR(Mrz!$H41="",Mrz!$H41=0),"",Mrz!$H41)</f>
        <v/>
      </c>
      <c r="J33" s="278" t="str">
        <f>+IF(OR(Apr!$H41="",Apr!$H41=0),"",Apr!$H41)</f>
        <v/>
      </c>
      <c r="K33" s="278" t="str">
        <f>+IF(OR(Mai!$H41="",Mai!$H41=0),"",Mai!$H41)</f>
        <v/>
      </c>
      <c r="L33" s="278" t="str">
        <f>+IF(OR(Jun!$H41="",Jun!$H41=0),"",Jun!$H41)</f>
        <v/>
      </c>
      <c r="M33" s="278" t="str">
        <f>+IF(OR(Jul!$H41="",Jul!$H41=0),"",Jul!$H41)</f>
        <v/>
      </c>
      <c r="N33" s="278" t="str">
        <f>+IF(OR(Aug!$H41="",Aug!$H41=0),"",Aug!$H41)</f>
        <v/>
      </c>
      <c r="O33" s="278" t="str">
        <f>+IF(OR(Sep!$H41="",Sep!$H41=0),"",Sep!$H41)</f>
        <v/>
      </c>
      <c r="P33" s="278" t="str">
        <f>+IF(OR(Okt!$H41="",Okt!$H41=0),"",Okt!$H41)</f>
        <v/>
      </c>
      <c r="Q33" s="278" t="str">
        <f>+IF(OR(Nov!$H41="",Nov!$H41=0),"",Nov!$H41)</f>
        <v/>
      </c>
      <c r="R33" s="279" t="str">
        <f>+IF(OR(Dez!$H41="",Dez!$H41=0),"",Dez!$H41)</f>
        <v/>
      </c>
      <c r="T33" s="267" t="str">
        <f t="shared" si="0"/>
        <v/>
      </c>
      <c r="V33" s="267" t="str">
        <f t="shared" si="1"/>
        <v/>
      </c>
    </row>
    <row r="34" spans="2:22" x14ac:dyDescent="0.25">
      <c r="B34" s="246" t="str">
        <f>+IF(Mitarbeitende!D36="","",Mitarbeitende!D36)</f>
        <v/>
      </c>
      <c r="C34" s="247" t="str">
        <f>+IF(Mitarbeitende!E36="","",Mitarbeitende!E36&amp;" "&amp;Mitarbeitende!F36)</f>
        <v/>
      </c>
      <c r="D34" s="248" t="str">
        <f>+IF(Mitarbeitende!G36="","",Mitarbeitende!G36)</f>
        <v/>
      </c>
      <c r="E34" s="249" t="str">
        <f>+IF(Mitarbeitende!K36="","",Mitarbeitende!K36)</f>
        <v/>
      </c>
      <c r="G34" s="254" t="str">
        <f>+IF(OR(Jan!$H42="",Jan!$H42=0),"",Jan!$H42)</f>
        <v/>
      </c>
      <c r="H34" s="278" t="str">
        <f>+IF(OR(Feb!$H42="",Feb!$H42=0),"",Feb!$H42)</f>
        <v/>
      </c>
      <c r="I34" s="278" t="str">
        <f>+IF(OR(Mrz!$H42="",Mrz!$H42=0),"",Mrz!$H42)</f>
        <v/>
      </c>
      <c r="J34" s="278" t="str">
        <f>+IF(OR(Apr!$H42="",Apr!$H42=0),"",Apr!$H42)</f>
        <v/>
      </c>
      <c r="K34" s="278" t="str">
        <f>+IF(OR(Mai!$H42="",Mai!$H42=0),"",Mai!$H42)</f>
        <v/>
      </c>
      <c r="L34" s="278" t="str">
        <f>+IF(OR(Jun!$H42="",Jun!$H42=0),"",Jun!$H42)</f>
        <v/>
      </c>
      <c r="M34" s="278" t="str">
        <f>+IF(OR(Jul!$H42="",Jul!$H42=0),"",Jul!$H42)</f>
        <v/>
      </c>
      <c r="N34" s="278" t="str">
        <f>+IF(OR(Aug!$H42="",Aug!$H42=0),"",Aug!$H42)</f>
        <v/>
      </c>
      <c r="O34" s="278" t="str">
        <f>+IF(OR(Sep!$H42="",Sep!$H42=0),"",Sep!$H42)</f>
        <v/>
      </c>
      <c r="P34" s="278" t="str">
        <f>+IF(OR(Okt!$H42="",Okt!$H42=0),"",Okt!$H42)</f>
        <v/>
      </c>
      <c r="Q34" s="278" t="str">
        <f>+IF(OR(Nov!$H42="",Nov!$H42=0),"",Nov!$H42)</f>
        <v/>
      </c>
      <c r="R34" s="279" t="str">
        <f>+IF(OR(Dez!$H42="",Dez!$H42=0),"",Dez!$H42)</f>
        <v/>
      </c>
      <c r="T34" s="267" t="str">
        <f t="shared" si="0"/>
        <v/>
      </c>
      <c r="V34" s="267" t="str">
        <f t="shared" si="1"/>
        <v/>
      </c>
    </row>
    <row r="35" spans="2:22" x14ac:dyDescent="0.25">
      <c r="B35" s="246" t="str">
        <f>+IF(Mitarbeitende!D37="","",Mitarbeitende!D37)</f>
        <v/>
      </c>
      <c r="C35" s="247" t="str">
        <f>+IF(Mitarbeitende!E37="","",Mitarbeitende!E37&amp;" "&amp;Mitarbeitende!F37)</f>
        <v/>
      </c>
      <c r="D35" s="248" t="str">
        <f>+IF(Mitarbeitende!G37="","",Mitarbeitende!G37)</f>
        <v/>
      </c>
      <c r="E35" s="249" t="str">
        <f>+IF(Mitarbeitende!K37="","",Mitarbeitende!K37)</f>
        <v/>
      </c>
      <c r="G35" s="254" t="str">
        <f>+IF(OR(Jan!$H43="",Jan!$H43=0),"",Jan!$H43)</f>
        <v/>
      </c>
      <c r="H35" s="278" t="str">
        <f>+IF(OR(Feb!$H43="",Feb!$H43=0),"",Feb!$H43)</f>
        <v/>
      </c>
      <c r="I35" s="278" t="str">
        <f>+IF(OR(Mrz!$H43="",Mrz!$H43=0),"",Mrz!$H43)</f>
        <v/>
      </c>
      <c r="J35" s="278" t="str">
        <f>+IF(OR(Apr!$H43="",Apr!$H43=0),"",Apr!$H43)</f>
        <v/>
      </c>
      <c r="K35" s="278" t="str">
        <f>+IF(OR(Mai!$H43="",Mai!$H43=0),"",Mai!$H43)</f>
        <v/>
      </c>
      <c r="L35" s="278" t="str">
        <f>+IF(OR(Jun!$H43="",Jun!$H43=0),"",Jun!$H43)</f>
        <v/>
      </c>
      <c r="M35" s="278" t="str">
        <f>+IF(OR(Jul!$H43="",Jul!$H43=0),"",Jul!$H43)</f>
        <v/>
      </c>
      <c r="N35" s="278" t="str">
        <f>+IF(OR(Aug!$H43="",Aug!$H43=0),"",Aug!$H43)</f>
        <v/>
      </c>
      <c r="O35" s="278" t="str">
        <f>+IF(OR(Sep!$H43="",Sep!$H43=0),"",Sep!$H43)</f>
        <v/>
      </c>
      <c r="P35" s="278" t="str">
        <f>+IF(OR(Okt!$H43="",Okt!$H43=0),"",Okt!$H43)</f>
        <v/>
      </c>
      <c r="Q35" s="278" t="str">
        <f>+IF(OR(Nov!$H43="",Nov!$H43=0),"",Nov!$H43)</f>
        <v/>
      </c>
      <c r="R35" s="279" t="str">
        <f>+IF(OR(Dez!$H43="",Dez!$H43=0),"",Dez!$H43)</f>
        <v/>
      </c>
      <c r="T35" s="267" t="str">
        <f t="shared" si="0"/>
        <v/>
      </c>
      <c r="V35" s="267" t="str">
        <f t="shared" si="1"/>
        <v/>
      </c>
    </row>
    <row r="36" spans="2:22" x14ac:dyDescent="0.25">
      <c r="B36" s="246" t="str">
        <f>+IF(Mitarbeitende!D38="","",Mitarbeitende!D38)</f>
        <v/>
      </c>
      <c r="C36" s="247" t="str">
        <f>+IF(Mitarbeitende!E38="","",Mitarbeitende!E38&amp;" "&amp;Mitarbeitende!F38)</f>
        <v/>
      </c>
      <c r="D36" s="248" t="str">
        <f>+IF(Mitarbeitende!G38="","",Mitarbeitende!G38)</f>
        <v/>
      </c>
      <c r="E36" s="249" t="str">
        <f>+IF(Mitarbeitende!K38="","",Mitarbeitende!K38)</f>
        <v/>
      </c>
      <c r="G36" s="254" t="str">
        <f>+IF(OR(Jan!$H44="",Jan!$H44=0),"",Jan!$H44)</f>
        <v/>
      </c>
      <c r="H36" s="278" t="str">
        <f>+IF(OR(Feb!$H44="",Feb!$H44=0),"",Feb!$H44)</f>
        <v/>
      </c>
      <c r="I36" s="278" t="str">
        <f>+IF(OR(Mrz!$H44="",Mrz!$H44=0),"",Mrz!$H44)</f>
        <v/>
      </c>
      <c r="J36" s="278" t="str">
        <f>+IF(OR(Apr!$H44="",Apr!$H44=0),"",Apr!$H44)</f>
        <v/>
      </c>
      <c r="K36" s="278" t="str">
        <f>+IF(OR(Mai!$H44="",Mai!$H44=0),"",Mai!$H44)</f>
        <v/>
      </c>
      <c r="L36" s="278" t="str">
        <f>+IF(OR(Jun!$H44="",Jun!$H44=0),"",Jun!$H44)</f>
        <v/>
      </c>
      <c r="M36" s="278" t="str">
        <f>+IF(OR(Jul!$H44="",Jul!$H44=0),"",Jul!$H44)</f>
        <v/>
      </c>
      <c r="N36" s="278" t="str">
        <f>+IF(OR(Aug!$H44="",Aug!$H44=0),"",Aug!$H44)</f>
        <v/>
      </c>
      <c r="O36" s="278" t="str">
        <f>+IF(OR(Sep!$H44="",Sep!$H44=0),"",Sep!$H44)</f>
        <v/>
      </c>
      <c r="P36" s="278" t="str">
        <f>+IF(OR(Okt!$H44="",Okt!$H44=0),"",Okt!$H44)</f>
        <v/>
      </c>
      <c r="Q36" s="278" t="str">
        <f>+IF(OR(Nov!$H44="",Nov!$H44=0),"",Nov!$H44)</f>
        <v/>
      </c>
      <c r="R36" s="279" t="str">
        <f>+IF(OR(Dez!$H44="",Dez!$H44=0),"",Dez!$H44)</f>
        <v/>
      </c>
      <c r="T36" s="267" t="str">
        <f t="shared" si="0"/>
        <v/>
      </c>
      <c r="V36" s="267" t="str">
        <f t="shared" si="1"/>
        <v/>
      </c>
    </row>
    <row r="37" spans="2:22" x14ac:dyDescent="0.25">
      <c r="B37" s="246" t="str">
        <f>+IF(Mitarbeitende!D39="","",Mitarbeitende!D39)</f>
        <v/>
      </c>
      <c r="C37" s="247" t="str">
        <f>+IF(Mitarbeitende!E39="","",Mitarbeitende!E39&amp;" "&amp;Mitarbeitende!F39)</f>
        <v/>
      </c>
      <c r="D37" s="248" t="str">
        <f>+IF(Mitarbeitende!G39="","",Mitarbeitende!G39)</f>
        <v/>
      </c>
      <c r="E37" s="249" t="str">
        <f>+IF(Mitarbeitende!K39="","",Mitarbeitende!K39)</f>
        <v/>
      </c>
      <c r="G37" s="254" t="str">
        <f>+IF(OR(Jan!$H45="",Jan!$H45=0),"",Jan!$H45)</f>
        <v/>
      </c>
      <c r="H37" s="278" t="str">
        <f>+IF(OR(Feb!$H45="",Feb!$H45=0),"",Feb!$H45)</f>
        <v/>
      </c>
      <c r="I37" s="278" t="str">
        <f>+IF(OR(Mrz!$H45="",Mrz!$H45=0),"",Mrz!$H45)</f>
        <v/>
      </c>
      <c r="J37" s="278" t="str">
        <f>+IF(OR(Apr!$H45="",Apr!$H45=0),"",Apr!$H45)</f>
        <v/>
      </c>
      <c r="K37" s="278" t="str">
        <f>+IF(OR(Mai!$H45="",Mai!$H45=0),"",Mai!$H45)</f>
        <v/>
      </c>
      <c r="L37" s="278" t="str">
        <f>+IF(OR(Jun!$H45="",Jun!$H45=0),"",Jun!$H45)</f>
        <v/>
      </c>
      <c r="M37" s="278" t="str">
        <f>+IF(OR(Jul!$H45="",Jul!$H45=0),"",Jul!$H45)</f>
        <v/>
      </c>
      <c r="N37" s="278" t="str">
        <f>+IF(OR(Aug!$H45="",Aug!$H45=0),"",Aug!$H45)</f>
        <v/>
      </c>
      <c r="O37" s="278" t="str">
        <f>+IF(OR(Sep!$H45="",Sep!$H45=0),"",Sep!$H45)</f>
        <v/>
      </c>
      <c r="P37" s="278" t="str">
        <f>+IF(OR(Okt!$H45="",Okt!$H45=0),"",Okt!$H45)</f>
        <v/>
      </c>
      <c r="Q37" s="278" t="str">
        <f>+IF(OR(Nov!$H45="",Nov!$H45=0),"",Nov!$H45)</f>
        <v/>
      </c>
      <c r="R37" s="279" t="str">
        <f>+IF(OR(Dez!$H45="",Dez!$H45=0),"",Dez!$H45)</f>
        <v/>
      </c>
      <c r="T37" s="267" t="str">
        <f t="shared" si="0"/>
        <v/>
      </c>
      <c r="V37" s="267" t="str">
        <f t="shared" si="1"/>
        <v/>
      </c>
    </row>
    <row r="38" spans="2:22" x14ac:dyDescent="0.25">
      <c r="B38" s="246" t="str">
        <f>+IF(Mitarbeitende!D40="","",Mitarbeitende!D40)</f>
        <v/>
      </c>
      <c r="C38" s="247" t="str">
        <f>+IF(Mitarbeitende!E40="","",Mitarbeitende!E40&amp;" "&amp;Mitarbeitende!F40)</f>
        <v/>
      </c>
      <c r="D38" s="248" t="str">
        <f>+IF(Mitarbeitende!G40="","",Mitarbeitende!G40)</f>
        <v/>
      </c>
      <c r="E38" s="249" t="str">
        <f>+IF(Mitarbeitende!K40="","",Mitarbeitende!K40)</f>
        <v/>
      </c>
      <c r="G38" s="254" t="str">
        <f>+IF(OR(Jan!$H46="",Jan!$H46=0),"",Jan!$H46)</f>
        <v/>
      </c>
      <c r="H38" s="278" t="str">
        <f>+IF(OR(Feb!$H46="",Feb!$H46=0),"",Feb!$H46)</f>
        <v/>
      </c>
      <c r="I38" s="278" t="str">
        <f>+IF(OR(Mrz!$H46="",Mrz!$H46=0),"",Mrz!$H46)</f>
        <v/>
      </c>
      <c r="J38" s="278" t="str">
        <f>+IF(OR(Apr!$H46="",Apr!$H46=0),"",Apr!$H46)</f>
        <v/>
      </c>
      <c r="K38" s="278" t="str">
        <f>+IF(OR(Mai!$H46="",Mai!$H46=0),"",Mai!$H46)</f>
        <v/>
      </c>
      <c r="L38" s="278" t="str">
        <f>+IF(OR(Jun!$H46="",Jun!$H46=0),"",Jun!$H46)</f>
        <v/>
      </c>
      <c r="M38" s="278" t="str">
        <f>+IF(OR(Jul!$H46="",Jul!$H46=0),"",Jul!$H46)</f>
        <v/>
      </c>
      <c r="N38" s="278" t="str">
        <f>+IF(OR(Aug!$H46="",Aug!$H46=0),"",Aug!$H46)</f>
        <v/>
      </c>
      <c r="O38" s="278" t="str">
        <f>+IF(OR(Sep!$H46="",Sep!$H46=0),"",Sep!$H46)</f>
        <v/>
      </c>
      <c r="P38" s="278" t="str">
        <f>+IF(OR(Okt!$H46="",Okt!$H46=0),"",Okt!$H46)</f>
        <v/>
      </c>
      <c r="Q38" s="278" t="str">
        <f>+IF(OR(Nov!$H46="",Nov!$H46=0),"",Nov!$H46)</f>
        <v/>
      </c>
      <c r="R38" s="279" t="str">
        <f>+IF(OR(Dez!$H46="",Dez!$H46=0),"",Dez!$H46)</f>
        <v/>
      </c>
      <c r="T38" s="267" t="str">
        <f t="shared" si="0"/>
        <v/>
      </c>
      <c r="V38" s="267" t="str">
        <f t="shared" si="1"/>
        <v/>
      </c>
    </row>
    <row r="39" spans="2:22" x14ac:dyDescent="0.25">
      <c r="B39" s="246" t="str">
        <f>+IF(Mitarbeitende!D41="","",Mitarbeitende!D41)</f>
        <v/>
      </c>
      <c r="C39" s="247" t="str">
        <f>+IF(Mitarbeitende!E41="","",Mitarbeitende!E41&amp;" "&amp;Mitarbeitende!F41)</f>
        <v/>
      </c>
      <c r="D39" s="248" t="str">
        <f>+IF(Mitarbeitende!G41="","",Mitarbeitende!G41)</f>
        <v/>
      </c>
      <c r="E39" s="249" t="str">
        <f>+IF(Mitarbeitende!K41="","",Mitarbeitende!K41)</f>
        <v/>
      </c>
      <c r="G39" s="254" t="str">
        <f>+IF(OR(Jan!$H47="",Jan!$H47=0),"",Jan!$H47)</f>
        <v/>
      </c>
      <c r="H39" s="278" t="str">
        <f>+IF(OR(Feb!$H47="",Feb!$H47=0),"",Feb!$H47)</f>
        <v/>
      </c>
      <c r="I39" s="278" t="str">
        <f>+IF(OR(Mrz!$H47="",Mrz!$H47=0),"",Mrz!$H47)</f>
        <v/>
      </c>
      <c r="J39" s="278" t="str">
        <f>+IF(OR(Apr!$H47="",Apr!$H47=0),"",Apr!$H47)</f>
        <v/>
      </c>
      <c r="K39" s="278" t="str">
        <f>+IF(OR(Mai!$H47="",Mai!$H47=0),"",Mai!$H47)</f>
        <v/>
      </c>
      <c r="L39" s="278" t="str">
        <f>+IF(OR(Jun!$H47="",Jun!$H47=0),"",Jun!$H47)</f>
        <v/>
      </c>
      <c r="M39" s="278" t="str">
        <f>+IF(OR(Jul!$H47="",Jul!$H47=0),"",Jul!$H47)</f>
        <v/>
      </c>
      <c r="N39" s="278" t="str">
        <f>+IF(OR(Aug!$H47="",Aug!$H47=0),"",Aug!$H47)</f>
        <v/>
      </c>
      <c r="O39" s="278" t="str">
        <f>+IF(OR(Sep!$H47="",Sep!$H47=0),"",Sep!$H47)</f>
        <v/>
      </c>
      <c r="P39" s="278" t="str">
        <f>+IF(OR(Okt!$H47="",Okt!$H47=0),"",Okt!$H47)</f>
        <v/>
      </c>
      <c r="Q39" s="278" t="str">
        <f>+IF(OR(Nov!$H47="",Nov!$H47=0),"",Nov!$H47)</f>
        <v/>
      </c>
      <c r="R39" s="279" t="str">
        <f>+IF(OR(Dez!$H47="",Dez!$H47=0),"",Dez!$H47)</f>
        <v/>
      </c>
      <c r="T39" s="267" t="str">
        <f t="shared" si="0"/>
        <v/>
      </c>
      <c r="V39" s="267" t="str">
        <f t="shared" si="1"/>
        <v/>
      </c>
    </row>
    <row r="40" spans="2:22" x14ac:dyDescent="0.25">
      <c r="B40" s="246" t="str">
        <f>+IF(Mitarbeitende!D42="","",Mitarbeitende!D42)</f>
        <v/>
      </c>
      <c r="C40" s="247" t="str">
        <f>+IF(Mitarbeitende!E42="","",Mitarbeitende!E42&amp;" "&amp;Mitarbeitende!F42)</f>
        <v/>
      </c>
      <c r="D40" s="248" t="str">
        <f>+IF(Mitarbeitende!G42="","",Mitarbeitende!G42)</f>
        <v/>
      </c>
      <c r="E40" s="249" t="str">
        <f>+IF(Mitarbeitende!K42="","",Mitarbeitende!K42)</f>
        <v/>
      </c>
      <c r="G40" s="254" t="str">
        <f>+IF(OR(Jan!$H48="",Jan!$H48=0),"",Jan!$H48)</f>
        <v/>
      </c>
      <c r="H40" s="278" t="str">
        <f>+IF(OR(Feb!$H48="",Feb!$H48=0),"",Feb!$H48)</f>
        <v/>
      </c>
      <c r="I40" s="278" t="str">
        <f>+IF(OR(Mrz!$H48="",Mrz!$H48=0),"",Mrz!$H48)</f>
        <v/>
      </c>
      <c r="J40" s="278" t="str">
        <f>+IF(OR(Apr!$H48="",Apr!$H48=0),"",Apr!$H48)</f>
        <v/>
      </c>
      <c r="K40" s="278" t="str">
        <f>+IF(OR(Mai!$H48="",Mai!$H48=0),"",Mai!$H48)</f>
        <v/>
      </c>
      <c r="L40" s="278" t="str">
        <f>+IF(OR(Jun!$H48="",Jun!$H48=0),"",Jun!$H48)</f>
        <v/>
      </c>
      <c r="M40" s="278" t="str">
        <f>+IF(OR(Jul!$H48="",Jul!$H48=0),"",Jul!$H48)</f>
        <v/>
      </c>
      <c r="N40" s="278" t="str">
        <f>+IF(OR(Aug!$H48="",Aug!$H48=0),"",Aug!$H48)</f>
        <v/>
      </c>
      <c r="O40" s="278" t="str">
        <f>+IF(OR(Sep!$H48="",Sep!$H48=0),"",Sep!$H48)</f>
        <v/>
      </c>
      <c r="P40" s="278" t="str">
        <f>+IF(OR(Okt!$H48="",Okt!$H48=0),"",Okt!$H48)</f>
        <v/>
      </c>
      <c r="Q40" s="278" t="str">
        <f>+IF(OR(Nov!$H48="",Nov!$H48=0),"",Nov!$H48)</f>
        <v/>
      </c>
      <c r="R40" s="279" t="str">
        <f>+IF(OR(Dez!$H48="",Dez!$H48=0),"",Dez!$H48)</f>
        <v/>
      </c>
      <c r="T40" s="267" t="str">
        <f t="shared" si="0"/>
        <v/>
      </c>
      <c r="V40" s="267" t="str">
        <f t="shared" si="1"/>
        <v/>
      </c>
    </row>
    <row r="41" spans="2:22" x14ac:dyDescent="0.25">
      <c r="B41" s="246" t="str">
        <f>+IF(Mitarbeitende!D43="","",Mitarbeitende!D43)</f>
        <v/>
      </c>
      <c r="C41" s="247" t="str">
        <f>+IF(Mitarbeitende!E43="","",Mitarbeitende!E43&amp;" "&amp;Mitarbeitende!F43)</f>
        <v/>
      </c>
      <c r="D41" s="248" t="str">
        <f>+IF(Mitarbeitende!G43="","",Mitarbeitende!G43)</f>
        <v/>
      </c>
      <c r="E41" s="249" t="str">
        <f>+IF(Mitarbeitende!K43="","",Mitarbeitende!K43)</f>
        <v/>
      </c>
      <c r="G41" s="254" t="str">
        <f>+IF(OR(Jan!$H49="",Jan!$H49=0),"",Jan!$H49)</f>
        <v/>
      </c>
      <c r="H41" s="278" t="str">
        <f>+IF(OR(Feb!$H49="",Feb!$H49=0),"",Feb!$H49)</f>
        <v/>
      </c>
      <c r="I41" s="278" t="str">
        <f>+IF(OR(Mrz!$H49="",Mrz!$H49=0),"",Mrz!$H49)</f>
        <v/>
      </c>
      <c r="J41" s="278" t="str">
        <f>+IF(OR(Apr!$H49="",Apr!$H49=0),"",Apr!$H49)</f>
        <v/>
      </c>
      <c r="K41" s="278" t="str">
        <f>+IF(OR(Mai!$H49="",Mai!$H49=0),"",Mai!$H49)</f>
        <v/>
      </c>
      <c r="L41" s="278" t="str">
        <f>+IF(OR(Jun!$H49="",Jun!$H49=0),"",Jun!$H49)</f>
        <v/>
      </c>
      <c r="M41" s="278" t="str">
        <f>+IF(OR(Jul!$H49="",Jul!$H49=0),"",Jul!$H49)</f>
        <v/>
      </c>
      <c r="N41" s="278" t="str">
        <f>+IF(OR(Aug!$H49="",Aug!$H49=0),"",Aug!$H49)</f>
        <v/>
      </c>
      <c r="O41" s="278" t="str">
        <f>+IF(OR(Sep!$H49="",Sep!$H49=0),"",Sep!$H49)</f>
        <v/>
      </c>
      <c r="P41" s="278" t="str">
        <f>+IF(OR(Okt!$H49="",Okt!$H49=0),"",Okt!$H49)</f>
        <v/>
      </c>
      <c r="Q41" s="278" t="str">
        <f>+IF(OR(Nov!$H49="",Nov!$H49=0),"",Nov!$H49)</f>
        <v/>
      </c>
      <c r="R41" s="279" t="str">
        <f>+IF(OR(Dez!$H49="",Dez!$H49=0),"",Dez!$H49)</f>
        <v/>
      </c>
      <c r="T41" s="267" t="str">
        <f t="shared" si="0"/>
        <v/>
      </c>
      <c r="V41" s="267" t="str">
        <f t="shared" si="1"/>
        <v/>
      </c>
    </row>
    <row r="42" spans="2:22" x14ac:dyDescent="0.25">
      <c r="B42" s="246" t="str">
        <f>+IF(Mitarbeitende!D44="","",Mitarbeitende!D44)</f>
        <v/>
      </c>
      <c r="C42" s="247" t="str">
        <f>+IF(Mitarbeitende!E44="","",Mitarbeitende!E44&amp;" "&amp;Mitarbeitende!F44)</f>
        <v/>
      </c>
      <c r="D42" s="248" t="str">
        <f>+IF(Mitarbeitende!G44="","",Mitarbeitende!G44)</f>
        <v/>
      </c>
      <c r="E42" s="249" t="str">
        <f>+IF(Mitarbeitende!K44="","",Mitarbeitende!K44)</f>
        <v/>
      </c>
      <c r="G42" s="254" t="str">
        <f>+IF(OR(Jan!$H50="",Jan!$H50=0),"",Jan!$H50)</f>
        <v/>
      </c>
      <c r="H42" s="278" t="str">
        <f>+IF(OR(Feb!$H50="",Feb!$H50=0),"",Feb!$H50)</f>
        <v/>
      </c>
      <c r="I42" s="278" t="str">
        <f>+IF(OR(Mrz!$H50="",Mrz!$H50=0),"",Mrz!$H50)</f>
        <v/>
      </c>
      <c r="J42" s="278" t="str">
        <f>+IF(OR(Apr!$H50="",Apr!$H50=0),"",Apr!$H50)</f>
        <v/>
      </c>
      <c r="K42" s="278" t="str">
        <f>+IF(OR(Mai!$H50="",Mai!$H50=0),"",Mai!$H50)</f>
        <v/>
      </c>
      <c r="L42" s="278" t="str">
        <f>+IF(OR(Jun!$H50="",Jun!$H50=0),"",Jun!$H50)</f>
        <v/>
      </c>
      <c r="M42" s="278" t="str">
        <f>+IF(OR(Jul!$H50="",Jul!$H50=0),"",Jul!$H50)</f>
        <v/>
      </c>
      <c r="N42" s="278" t="str">
        <f>+IF(OR(Aug!$H50="",Aug!$H50=0),"",Aug!$H50)</f>
        <v/>
      </c>
      <c r="O42" s="278" t="str">
        <f>+IF(OR(Sep!$H50="",Sep!$H50=0),"",Sep!$H50)</f>
        <v/>
      </c>
      <c r="P42" s="278" t="str">
        <f>+IF(OR(Okt!$H50="",Okt!$H50=0),"",Okt!$H50)</f>
        <v/>
      </c>
      <c r="Q42" s="278" t="str">
        <f>+IF(OR(Nov!$H50="",Nov!$H50=0),"",Nov!$H50)</f>
        <v/>
      </c>
      <c r="R42" s="279" t="str">
        <f>+IF(OR(Dez!$H50="",Dez!$H50=0),"",Dez!$H50)</f>
        <v/>
      </c>
      <c r="T42" s="267" t="str">
        <f t="shared" si="0"/>
        <v/>
      </c>
      <c r="V42" s="267" t="str">
        <f t="shared" si="1"/>
        <v/>
      </c>
    </row>
    <row r="43" spans="2:22" x14ac:dyDescent="0.25">
      <c r="B43" s="246" t="str">
        <f>+IF(Mitarbeitende!D45="","",Mitarbeitende!D45)</f>
        <v/>
      </c>
      <c r="C43" s="247" t="str">
        <f>+IF(Mitarbeitende!E45="","",Mitarbeitende!E45&amp;" "&amp;Mitarbeitende!F45)</f>
        <v/>
      </c>
      <c r="D43" s="248" t="str">
        <f>+IF(Mitarbeitende!G45="","",Mitarbeitende!G45)</f>
        <v/>
      </c>
      <c r="E43" s="249" t="str">
        <f>+IF(Mitarbeitende!K45="","",Mitarbeitende!K45)</f>
        <v/>
      </c>
      <c r="G43" s="254" t="str">
        <f>+IF(OR(Jan!$H51="",Jan!$H51=0),"",Jan!$H51)</f>
        <v/>
      </c>
      <c r="H43" s="278" t="str">
        <f>+IF(OR(Feb!$H51="",Feb!$H51=0),"",Feb!$H51)</f>
        <v/>
      </c>
      <c r="I43" s="278" t="str">
        <f>+IF(OR(Mrz!$H51="",Mrz!$H51=0),"",Mrz!$H51)</f>
        <v/>
      </c>
      <c r="J43" s="278" t="str">
        <f>+IF(OR(Apr!$H51="",Apr!$H51=0),"",Apr!$H51)</f>
        <v/>
      </c>
      <c r="K43" s="278" t="str">
        <f>+IF(OR(Mai!$H51="",Mai!$H51=0),"",Mai!$H51)</f>
        <v/>
      </c>
      <c r="L43" s="278" t="str">
        <f>+IF(OR(Jun!$H51="",Jun!$H51=0),"",Jun!$H51)</f>
        <v/>
      </c>
      <c r="M43" s="278" t="str">
        <f>+IF(OR(Jul!$H51="",Jul!$H51=0),"",Jul!$H51)</f>
        <v/>
      </c>
      <c r="N43" s="278" t="str">
        <f>+IF(OR(Aug!$H51="",Aug!$H51=0),"",Aug!$H51)</f>
        <v/>
      </c>
      <c r="O43" s="278" t="str">
        <f>+IF(OR(Sep!$H51="",Sep!$H51=0),"",Sep!$H51)</f>
        <v/>
      </c>
      <c r="P43" s="278" t="str">
        <f>+IF(OR(Okt!$H51="",Okt!$H51=0),"",Okt!$H51)</f>
        <v/>
      </c>
      <c r="Q43" s="278" t="str">
        <f>+IF(OR(Nov!$H51="",Nov!$H51=0),"",Nov!$H51)</f>
        <v/>
      </c>
      <c r="R43" s="279" t="str">
        <f>+IF(OR(Dez!$H51="",Dez!$H51=0),"",Dez!$H51)</f>
        <v/>
      </c>
      <c r="T43" s="267" t="str">
        <f t="shared" si="0"/>
        <v/>
      </c>
      <c r="V43" s="267"/>
    </row>
    <row r="44" spans="2:22" x14ac:dyDescent="0.25">
      <c r="B44" s="246" t="str">
        <f>+IF(Mitarbeitende!D46="","",Mitarbeitende!D46)</f>
        <v/>
      </c>
      <c r="C44" s="247" t="str">
        <f>+IF(Mitarbeitende!E46="","",Mitarbeitende!E46&amp;" "&amp;Mitarbeitende!F46)</f>
        <v/>
      </c>
      <c r="D44" s="248" t="str">
        <f>+IF(Mitarbeitende!G46="","",Mitarbeitende!G46)</f>
        <v/>
      </c>
      <c r="E44" s="249" t="str">
        <f>+IF(Mitarbeitende!K46="","",Mitarbeitende!K46)</f>
        <v/>
      </c>
      <c r="G44" s="254" t="str">
        <f>+IF(OR(Jan!$H52="",Jan!$H52=0),"",Jan!$H52)</f>
        <v/>
      </c>
      <c r="H44" s="278" t="str">
        <f>+IF(OR(Feb!$H52="",Feb!$H52=0),"",Feb!$H52)</f>
        <v/>
      </c>
      <c r="I44" s="278" t="str">
        <f>+IF(OR(Mrz!$H52="",Mrz!$H52=0),"",Mrz!$H52)</f>
        <v/>
      </c>
      <c r="J44" s="278" t="str">
        <f>+IF(OR(Apr!$H52="",Apr!$H52=0),"",Apr!$H52)</f>
        <v/>
      </c>
      <c r="K44" s="278" t="str">
        <f>+IF(OR(Mai!$H52="",Mai!$H52=0),"",Mai!$H52)</f>
        <v/>
      </c>
      <c r="L44" s="278" t="str">
        <f>+IF(OR(Jun!$H52="",Jun!$H52=0),"",Jun!$H52)</f>
        <v/>
      </c>
      <c r="M44" s="278" t="str">
        <f>+IF(OR(Jul!$H52="",Jul!$H52=0),"",Jul!$H52)</f>
        <v/>
      </c>
      <c r="N44" s="278" t="str">
        <f>+IF(OR(Aug!$H52="",Aug!$H52=0),"",Aug!$H52)</f>
        <v/>
      </c>
      <c r="O44" s="278" t="str">
        <f>+IF(OR(Sep!$H52="",Sep!$H52=0),"",Sep!$H52)</f>
        <v/>
      </c>
      <c r="P44" s="278" t="str">
        <f>+IF(OR(Okt!$H52="",Okt!$H52=0),"",Okt!$H52)</f>
        <v/>
      </c>
      <c r="Q44" s="278" t="str">
        <f>+IF(OR(Nov!$H52="",Nov!$H52=0),"",Nov!$H52)</f>
        <v/>
      </c>
      <c r="R44" s="279" t="str">
        <f>+IF(OR(Dez!$H52="",Dez!$H52=0),"",Dez!$H52)</f>
        <v/>
      </c>
      <c r="T44" s="267" t="str">
        <f t="shared" si="0"/>
        <v/>
      </c>
      <c r="V44" s="267" t="str">
        <f t="shared" si="1"/>
        <v/>
      </c>
    </row>
    <row r="45" spans="2:22" ht="13.8" thickBot="1" x14ac:dyDescent="0.3">
      <c r="B45" s="250" t="str">
        <f>+IF(Mitarbeitende!D47="","",Mitarbeitende!D47)</f>
        <v/>
      </c>
      <c r="C45" s="251" t="str">
        <f>+IF(Mitarbeitende!E47="","",Mitarbeitende!E47&amp;" "&amp;Mitarbeitende!F47)</f>
        <v/>
      </c>
      <c r="D45" s="252" t="str">
        <f>+IF(Mitarbeitende!G47="","",Mitarbeitende!G47)</f>
        <v/>
      </c>
      <c r="E45" s="253" t="str">
        <f>+IF(Mitarbeitende!K47="","",Mitarbeitende!K47)</f>
        <v/>
      </c>
      <c r="G45" s="256" t="str">
        <f>+IF(OR(Jan!$H53="",Jan!$H53=0),"",Jan!$H53)</f>
        <v/>
      </c>
      <c r="H45" s="280" t="str">
        <f>+IF(OR(Feb!$H53="",Feb!$H53=0),"",Feb!$H53)</f>
        <v/>
      </c>
      <c r="I45" s="280" t="str">
        <f>+IF(OR(Mrz!$H53="",Mrz!$H53=0),"",Mrz!$H53)</f>
        <v/>
      </c>
      <c r="J45" s="280" t="str">
        <f>+IF(OR(Apr!$H53="",Apr!$H53=0),"",Apr!$H53)</f>
        <v/>
      </c>
      <c r="K45" s="280" t="str">
        <f>+IF(OR(Mai!$H53="",Mai!$H53=0),"",Mai!$H53)</f>
        <v/>
      </c>
      <c r="L45" s="280" t="str">
        <f>+IF(OR(Jun!$H53="",Jun!$H53=0),"",Jun!$H53)</f>
        <v/>
      </c>
      <c r="M45" s="280" t="str">
        <f>+IF(OR(Jul!$H53="",Jul!$H53=0),"",Jul!$H53)</f>
        <v/>
      </c>
      <c r="N45" s="280" t="str">
        <f>+IF(OR(Aug!$H53="",Aug!$H53=0),"",Aug!$H53)</f>
        <v/>
      </c>
      <c r="O45" s="280" t="str">
        <f>+IF(OR(Sep!$H53="",Sep!$H53=0),"",Sep!$H53)</f>
        <v/>
      </c>
      <c r="P45" s="280" t="str">
        <f>+IF(OR(Okt!$H53="",Okt!$H53=0),"",Okt!$H53)</f>
        <v/>
      </c>
      <c r="Q45" s="280" t="str">
        <f>+IF(OR(Nov!$H53="",Nov!$H53=0),"",Nov!$H53)</f>
        <v/>
      </c>
      <c r="R45" s="281" t="str">
        <f>+IF(OR(Dez!$H53="",Dez!$H53=0),"",Dez!$H53)</f>
        <v/>
      </c>
      <c r="T45" s="268" t="str">
        <f t="shared" si="0"/>
        <v/>
      </c>
      <c r="V45" s="268" t="str">
        <f t="shared" si="1"/>
        <v/>
      </c>
    </row>
    <row r="47" spans="2:22" x14ac:dyDescent="0.25">
      <c r="B47" s="35" t="s">
        <v>71</v>
      </c>
    </row>
    <row r="48" spans="2:22" x14ac:dyDescent="0.25">
      <c r="B48" s="35" t="s">
        <v>47</v>
      </c>
    </row>
    <row r="49" spans="2:2" x14ac:dyDescent="0.25">
      <c r="B49" s="35" t="s">
        <v>48</v>
      </c>
    </row>
  </sheetData>
  <sheetProtection sheet="1" objects="1" scenarios="1"/>
  <mergeCells count="17">
    <mergeCell ref="P4:P5"/>
    <mergeCell ref="Q4:Q5"/>
    <mergeCell ref="E4:E5"/>
    <mergeCell ref="R4:R5"/>
    <mergeCell ref="G2:R3"/>
    <mergeCell ref="I4:I5"/>
    <mergeCell ref="J4:J5"/>
    <mergeCell ref="K4:K5"/>
    <mergeCell ref="L4:L5"/>
    <mergeCell ref="M4:M5"/>
    <mergeCell ref="N4:N5"/>
    <mergeCell ref="O4:O5"/>
    <mergeCell ref="B3:C3"/>
    <mergeCell ref="C4:C5"/>
    <mergeCell ref="D4:D5"/>
    <mergeCell ref="G4:G5"/>
    <mergeCell ref="H4:H5"/>
  </mergeCells>
  <dataValidations disablePrompts="1" count="1">
    <dataValidation showErrorMessage="1" sqref="D6:D45" xr:uid="{B06EFC37-D93A-4F75-884E-44C2A8ECE514}"/>
  </dataValidations>
  <printOptions horizontalCentered="1"/>
  <pageMargins left="0.43307086614173229" right="0.39370078740157483" top="0.59055118110236227" bottom="0.39370078740157483" header="0.51181102362204722" footer="0.51181102362204722"/>
  <pageSetup paperSize="9" scale="85" orientation="landscape" horizontalDpi="4294967293" r:id="rId1"/>
  <headerFooter alignWithMargins="0"/>
  <colBreaks count="1" manualBreakCount="1">
    <brk id="22" min="5"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990B-8AFF-4A08-B7FB-9F69AF0A345B}">
  <sheetPr codeName="Tabelle12">
    <tabColor rgb="FFFF0000"/>
  </sheetPr>
  <dimension ref="B1:G42"/>
  <sheetViews>
    <sheetView topLeftCell="A7" workbookViewId="0">
      <selection activeCell="F13" sqref="F13"/>
    </sheetView>
  </sheetViews>
  <sheetFormatPr baseColWidth="10" defaultRowHeight="14.4" x14ac:dyDescent="0.3"/>
  <cols>
    <col min="2" max="2" width="10.109375" style="1" customWidth="1"/>
    <col min="3" max="3" width="8.44140625" customWidth="1"/>
    <col min="6" max="6" width="70.109375" bestFit="1" customWidth="1"/>
    <col min="7" max="7" width="37.6640625" customWidth="1"/>
  </cols>
  <sheetData>
    <row r="1" spans="2:3" ht="15" thickBot="1" x14ac:dyDescent="0.35"/>
    <row r="2" spans="2:3" ht="15" thickBot="1" x14ac:dyDescent="0.35">
      <c r="B2" s="2" t="s">
        <v>18</v>
      </c>
      <c r="C2" s="2" t="s">
        <v>18</v>
      </c>
    </row>
    <row r="3" spans="2:3" x14ac:dyDescent="0.3">
      <c r="B3" s="3" t="s">
        <v>19</v>
      </c>
      <c r="C3" s="3" t="s">
        <v>86</v>
      </c>
    </row>
    <row r="4" spans="2:3" ht="15" thickBot="1" x14ac:dyDescent="0.35">
      <c r="B4" s="4" t="s">
        <v>20</v>
      </c>
      <c r="C4" s="4" t="s">
        <v>17</v>
      </c>
    </row>
    <row r="5" spans="2:3" ht="15" thickBot="1" x14ac:dyDescent="0.35"/>
    <row r="6" spans="2:3" ht="15" thickBot="1" x14ac:dyDescent="0.35">
      <c r="B6" s="5" t="s">
        <v>18</v>
      </c>
      <c r="C6" s="6"/>
    </row>
    <row r="7" spans="2:3" x14ac:dyDescent="0.3">
      <c r="B7" s="7" t="s">
        <v>21</v>
      </c>
      <c r="C7" s="8">
        <v>1</v>
      </c>
    </row>
    <row r="8" spans="2:3" ht="15" thickBot="1" x14ac:dyDescent="0.35">
      <c r="B8" s="9" t="s">
        <v>22</v>
      </c>
      <c r="C8" s="10">
        <v>2</v>
      </c>
    </row>
    <row r="9" spans="2:3" ht="15" thickBot="1" x14ac:dyDescent="0.35"/>
    <row r="10" spans="2:3" ht="15" thickBot="1" x14ac:dyDescent="0.35">
      <c r="B10" s="2" t="s">
        <v>23</v>
      </c>
    </row>
    <row r="11" spans="2:3" x14ac:dyDescent="0.3">
      <c r="B11" s="3">
        <f ca="1">+YEAR(TODAY())-1</f>
        <v>2024</v>
      </c>
    </row>
    <row r="12" spans="2:3" x14ac:dyDescent="0.3">
      <c r="B12" s="11">
        <f ca="1">+B11+1</f>
        <v>2025</v>
      </c>
    </row>
    <row r="13" spans="2:3" x14ac:dyDescent="0.3">
      <c r="B13" s="11">
        <f t="shared" ref="B13:B17" ca="1" si="0">+B12+1</f>
        <v>2026</v>
      </c>
    </row>
    <row r="14" spans="2:3" x14ac:dyDescent="0.3">
      <c r="B14" s="11">
        <f t="shared" ca="1" si="0"/>
        <v>2027</v>
      </c>
    </row>
    <row r="15" spans="2:3" x14ac:dyDescent="0.3">
      <c r="B15" s="11">
        <f t="shared" ca="1" si="0"/>
        <v>2028</v>
      </c>
    </row>
    <row r="16" spans="2:3" x14ac:dyDescent="0.3">
      <c r="B16" s="11">
        <f t="shared" ca="1" si="0"/>
        <v>2029</v>
      </c>
    </row>
    <row r="17" spans="2:7" ht="15" thickBot="1" x14ac:dyDescent="0.35">
      <c r="B17" s="4">
        <f t="shared" ca="1" si="0"/>
        <v>2030</v>
      </c>
    </row>
    <row r="19" spans="2:7" ht="15" thickBot="1" x14ac:dyDescent="0.35"/>
    <row r="20" spans="2:7" ht="15" thickBot="1" x14ac:dyDescent="0.35">
      <c r="B20" s="54" t="s">
        <v>0</v>
      </c>
      <c r="C20" s="55" t="s">
        <v>24</v>
      </c>
      <c r="D20" s="56" t="s">
        <v>25</v>
      </c>
      <c r="E20" s="56" t="s">
        <v>26</v>
      </c>
      <c r="F20" s="53" t="s">
        <v>84</v>
      </c>
      <c r="G20" s="53" t="s">
        <v>85</v>
      </c>
    </row>
    <row r="21" spans="2:7" x14ac:dyDescent="0.3">
      <c r="B21" s="58">
        <v>1</v>
      </c>
      <c r="C21" s="37">
        <v>1</v>
      </c>
      <c r="D21" s="37" t="s">
        <v>27</v>
      </c>
      <c r="E21" s="37" t="s">
        <v>73</v>
      </c>
      <c r="F21" s="59" t="str">
        <f>+IF(OR(Startseite!$G$10="",Startseite!$G$27=""),"Urlaubsplanung"&amp;" "&amp;D21,"Urlaubsplanung der "&amp;Startseite!$G$10&amp;" für den Monat "&amp;'Interne Parmeter'!D21&amp;" "&amp;Startseite!$G$27)</f>
        <v>Urlaubsplanung Januar</v>
      </c>
      <c r="G21" s="61" t="str">
        <f>+IF(OR(Startseite!$G$10="",Startseite!$G$27=""),"Urlaubsplanung"&amp;" "&amp;D21,"Urlaubsplanung "&amp;'Interne Parmeter'!D21&amp;" "&amp;Startseite!$G$27)</f>
        <v>Urlaubsplanung Januar</v>
      </c>
    </row>
    <row r="22" spans="2:7" x14ac:dyDescent="0.3">
      <c r="B22" s="46">
        <v>2</v>
      </c>
      <c r="C22" s="14">
        <v>1</v>
      </c>
      <c r="D22" s="14" t="s">
        <v>28</v>
      </c>
      <c r="E22" s="14" t="s">
        <v>74</v>
      </c>
      <c r="F22" s="57" t="str">
        <f>+IF(OR(Startseite!$G$10="",Startseite!$G$27=""),"Urlaubsplanung"&amp;" "&amp;D22,"Urlaubsplanung der "&amp;Startseite!$G$10&amp;" für den Monat "&amp;'Interne Parmeter'!D22&amp;" "&amp;Startseite!$G$27)</f>
        <v>Urlaubsplanung Februar</v>
      </c>
      <c r="G22" s="51" t="str">
        <f>+IF(OR(Startseite!$G$10="",Startseite!$G$27=""),"Urlaubsplanung"&amp;" "&amp;D22,"Urlaubsplanung "&amp;'Interne Parmeter'!D22&amp;" "&amp;Startseite!$G$27)</f>
        <v>Urlaubsplanung Februar</v>
      </c>
    </row>
    <row r="23" spans="2:7" x14ac:dyDescent="0.3">
      <c r="B23" s="46">
        <v>3</v>
      </c>
      <c r="C23" s="14">
        <v>1</v>
      </c>
      <c r="D23" s="14" t="s">
        <v>29</v>
      </c>
      <c r="E23" s="14" t="s">
        <v>75</v>
      </c>
      <c r="F23" s="57" t="str">
        <f>+IF(OR(Startseite!$G$10="",Startseite!$G$27=""),"Urlaubsplanung"&amp;" "&amp;D23,"Urlaubsplanung der "&amp;Startseite!$G$10&amp;" für den Monat "&amp;'Interne Parmeter'!D23&amp;" "&amp;Startseite!$G$27)</f>
        <v>Urlaubsplanung März</v>
      </c>
      <c r="G23" s="51" t="str">
        <f>+IF(OR(Startseite!$G$10="",Startseite!$G$27=""),"Urlaubsplanung"&amp;" "&amp;D23,"Urlaubsplanung "&amp;'Interne Parmeter'!D23&amp;" "&amp;Startseite!$G$27)</f>
        <v>Urlaubsplanung März</v>
      </c>
    </row>
    <row r="24" spans="2:7" x14ac:dyDescent="0.3">
      <c r="B24" s="46">
        <v>4</v>
      </c>
      <c r="C24" s="14">
        <v>2</v>
      </c>
      <c r="D24" s="14" t="s">
        <v>30</v>
      </c>
      <c r="E24" s="14" t="s">
        <v>76</v>
      </c>
      <c r="F24" s="57" t="str">
        <f>+IF(OR(Startseite!$G$10="",Startseite!$G$27=""),"Urlaubsplanung"&amp;" "&amp;D24,"Urlaubsplanung der "&amp;Startseite!$G$10&amp;" für den Monat "&amp;'Interne Parmeter'!D24&amp;" "&amp;Startseite!$G$27)</f>
        <v>Urlaubsplanung April</v>
      </c>
      <c r="G24" s="51" t="str">
        <f>+IF(OR(Startseite!$G$10="",Startseite!$G$27=""),"Urlaubsplanung"&amp;" "&amp;D24,"Urlaubsplanung "&amp;'Interne Parmeter'!D24&amp;" "&amp;Startseite!$G$27)</f>
        <v>Urlaubsplanung April</v>
      </c>
    </row>
    <row r="25" spans="2:7" x14ac:dyDescent="0.3">
      <c r="B25" s="46">
        <v>5</v>
      </c>
      <c r="C25" s="14">
        <v>2</v>
      </c>
      <c r="D25" s="14" t="s">
        <v>31</v>
      </c>
      <c r="E25" s="14" t="s">
        <v>31</v>
      </c>
      <c r="F25" s="57" t="str">
        <f>+IF(OR(Startseite!$G$10="",Startseite!$G$27=""),"Urlaubsplanung"&amp;" "&amp;D25,"Urlaubsplanung der "&amp;Startseite!$G$10&amp;" für den Monat "&amp;'Interne Parmeter'!D25&amp;" "&amp;Startseite!$G$27)</f>
        <v>Urlaubsplanung Mai</v>
      </c>
      <c r="G25" s="51" t="str">
        <f>+IF(OR(Startseite!$G$10="",Startseite!$G$27=""),"Urlaubsplanung"&amp;" "&amp;D25,"Urlaubsplanung "&amp;'Interne Parmeter'!D25&amp;" "&amp;Startseite!$G$27)</f>
        <v>Urlaubsplanung Mai</v>
      </c>
    </row>
    <row r="26" spans="2:7" x14ac:dyDescent="0.3">
      <c r="B26" s="46">
        <v>6</v>
      </c>
      <c r="C26" s="14">
        <v>2</v>
      </c>
      <c r="D26" s="14" t="s">
        <v>32</v>
      </c>
      <c r="E26" s="14" t="s">
        <v>77</v>
      </c>
      <c r="F26" s="57" t="str">
        <f>+IF(OR(Startseite!$G$10="",Startseite!$G$27=""),"Urlaubsplanung"&amp;" "&amp;D26,"Urlaubsplanung der "&amp;Startseite!$G$10&amp;" für den Monat "&amp;'Interne Parmeter'!D26&amp;" "&amp;Startseite!$G$27)</f>
        <v>Urlaubsplanung Juni</v>
      </c>
      <c r="G26" s="51" t="str">
        <f>+IF(OR(Startseite!$G$10="",Startseite!$G$27=""),"Urlaubsplanung"&amp;" "&amp;D26,"Urlaubsplanung "&amp;'Interne Parmeter'!D26&amp;" "&amp;Startseite!$G$27)</f>
        <v>Urlaubsplanung Juni</v>
      </c>
    </row>
    <row r="27" spans="2:7" x14ac:dyDescent="0.3">
      <c r="B27" s="46">
        <v>7</v>
      </c>
      <c r="C27" s="14">
        <v>3</v>
      </c>
      <c r="D27" s="14" t="s">
        <v>33</v>
      </c>
      <c r="E27" s="14" t="s">
        <v>78</v>
      </c>
      <c r="F27" s="57" t="str">
        <f>+IF(OR(Startseite!$G$10="",Startseite!$G$27=""),"Urlaubsplanung"&amp;" "&amp;D27,"Urlaubsplanung der "&amp;Startseite!$G$10&amp;" für den Monat "&amp;'Interne Parmeter'!D27&amp;" "&amp;Startseite!$G$27)</f>
        <v>Urlaubsplanung Juli</v>
      </c>
      <c r="G27" s="51" t="str">
        <f>+IF(OR(Startseite!$G$10="",Startseite!$G$27=""),"Urlaubsplanung"&amp;" "&amp;D27,"Urlaubsplanung "&amp;'Interne Parmeter'!D27&amp;" "&amp;Startseite!$G$27)</f>
        <v>Urlaubsplanung Juli</v>
      </c>
    </row>
    <row r="28" spans="2:7" x14ac:dyDescent="0.3">
      <c r="B28" s="46">
        <v>8</v>
      </c>
      <c r="C28" s="14">
        <v>3</v>
      </c>
      <c r="D28" s="14" t="s">
        <v>34</v>
      </c>
      <c r="E28" s="14" t="s">
        <v>79</v>
      </c>
      <c r="F28" s="57" t="str">
        <f>+IF(OR(Startseite!$G$10="",Startseite!$G$27=""),"Urlaubsplanung"&amp;" "&amp;D28,"Urlaubsplanung der "&amp;Startseite!$G$10&amp;" für den Monat "&amp;'Interne Parmeter'!D28&amp;" "&amp;Startseite!$G$27)</f>
        <v>Urlaubsplanung August</v>
      </c>
      <c r="G28" s="51" t="str">
        <f>+IF(OR(Startseite!$G$10="",Startseite!$G$27=""),"Urlaubsplanung"&amp;" "&amp;D28,"Urlaubsplanung "&amp;'Interne Parmeter'!D28&amp;" "&amp;Startseite!$G$27)</f>
        <v>Urlaubsplanung August</v>
      </c>
    </row>
    <row r="29" spans="2:7" x14ac:dyDescent="0.3">
      <c r="B29" s="46">
        <v>9</v>
      </c>
      <c r="C29" s="14">
        <v>3</v>
      </c>
      <c r="D29" s="14" t="s">
        <v>35</v>
      </c>
      <c r="E29" s="14" t="s">
        <v>80</v>
      </c>
      <c r="F29" s="57" t="str">
        <f>+IF(OR(Startseite!$G$10="",Startseite!$G$27=""),"Urlaubsplanung"&amp;" "&amp;D29,"Urlaubsplanung der "&amp;Startseite!$G$10&amp;" für den Monat "&amp;'Interne Parmeter'!D29&amp;" "&amp;Startseite!$G$27)</f>
        <v>Urlaubsplanung September</v>
      </c>
      <c r="G29" s="51" t="str">
        <f>+IF(OR(Startseite!$G$10="",Startseite!$G$27=""),"Urlaubsplanung"&amp;" "&amp;D29,"Urlaubsplanung "&amp;'Interne Parmeter'!D29&amp;" "&amp;Startseite!$G$27)</f>
        <v>Urlaubsplanung September</v>
      </c>
    </row>
    <row r="30" spans="2:7" x14ac:dyDescent="0.3">
      <c r="B30" s="46">
        <v>10</v>
      </c>
      <c r="C30" s="14">
        <v>4</v>
      </c>
      <c r="D30" s="14" t="s">
        <v>36</v>
      </c>
      <c r="E30" s="14" t="s">
        <v>81</v>
      </c>
      <c r="F30" s="57" t="str">
        <f>+IF(OR(Startseite!$G$10="",Startseite!$G$27=""),"Urlaubsplanung"&amp;" "&amp;D30,"Urlaubsplanung der "&amp;Startseite!$G$10&amp;" für den Monat "&amp;'Interne Parmeter'!D30&amp;" "&amp;Startseite!$G$27)</f>
        <v>Urlaubsplanung Oktover</v>
      </c>
      <c r="G30" s="51" t="str">
        <f>+IF(OR(Startseite!$G$10="",Startseite!$G$27=""),"Urlaubsplanung"&amp;" "&amp;D30,"Urlaubsplanung "&amp;'Interne Parmeter'!D30&amp;" "&amp;Startseite!$G$27)</f>
        <v>Urlaubsplanung Oktover</v>
      </c>
    </row>
    <row r="31" spans="2:7" x14ac:dyDescent="0.3">
      <c r="B31" s="46">
        <v>11</v>
      </c>
      <c r="C31" s="14">
        <v>4</v>
      </c>
      <c r="D31" s="14" t="s">
        <v>37</v>
      </c>
      <c r="E31" s="14" t="s">
        <v>82</v>
      </c>
      <c r="F31" s="57" t="str">
        <f>+IF(OR(Startseite!$G$10="",Startseite!$G$27=""),"Urlaubsplanung"&amp;" "&amp;D31,"Urlaubsplanung der "&amp;Startseite!$G$10&amp;" für den Monat "&amp;'Interne Parmeter'!D31&amp;" "&amp;Startseite!$G$27)</f>
        <v>Urlaubsplanung November</v>
      </c>
      <c r="G31" s="51" t="str">
        <f>+IF(OR(Startseite!$G$10="",Startseite!$G$27=""),"Urlaubsplanung"&amp;" "&amp;D31,"Urlaubsplanung "&amp;'Interne Parmeter'!D31&amp;" "&amp;Startseite!$G$27)</f>
        <v>Urlaubsplanung November</v>
      </c>
    </row>
    <row r="32" spans="2:7" ht="15" thickBot="1" x14ac:dyDescent="0.35">
      <c r="B32" s="49">
        <v>12</v>
      </c>
      <c r="C32" s="15">
        <v>4</v>
      </c>
      <c r="D32" s="15" t="s">
        <v>38</v>
      </c>
      <c r="E32" s="15" t="s">
        <v>83</v>
      </c>
      <c r="F32" s="60" t="str">
        <f>+IF(OR(Startseite!$G$10="",Startseite!$G$27=""),"Urlaubsplanung"&amp;" "&amp;D32,"Urlaubsplanung der "&amp;Startseite!$G$10&amp;" für den Monat "&amp;'Interne Parmeter'!D32&amp;" "&amp;Startseite!$G$27)</f>
        <v>Urlaubsplanung Dezember</v>
      </c>
      <c r="G32" s="52" t="str">
        <f>+IF(OR(Startseite!$G$10="",Startseite!$G$27=""),"Urlaubsplanung"&amp;" "&amp;D32,"Urlaubsplanung "&amp;'Interne Parmeter'!D32&amp;" "&amp;Startseite!$G$27)</f>
        <v>Urlaubsplanung Dezember</v>
      </c>
    </row>
    <row r="33" spans="2:5" ht="15" thickBot="1" x14ac:dyDescent="0.35"/>
    <row r="34" spans="2:5" ht="15" thickBot="1" x14ac:dyDescent="0.35">
      <c r="B34" s="38" t="s">
        <v>2</v>
      </c>
      <c r="C34" s="39"/>
      <c r="D34" s="39"/>
      <c r="E34" s="40"/>
    </row>
    <row r="35" spans="2:5" ht="15" thickBot="1" x14ac:dyDescent="0.35">
      <c r="B35" s="41" t="s">
        <v>67</v>
      </c>
      <c r="C35" s="13" t="s">
        <v>61</v>
      </c>
      <c r="D35" s="13" t="s">
        <v>62</v>
      </c>
      <c r="E35" s="42" t="s">
        <v>63</v>
      </c>
    </row>
    <row r="36" spans="2:5" x14ac:dyDescent="0.3">
      <c r="B36" s="43">
        <v>1</v>
      </c>
      <c r="C36" s="44" t="s">
        <v>3</v>
      </c>
      <c r="D36" s="44" t="s">
        <v>10</v>
      </c>
      <c r="E36" s="45" t="str">
        <f>IF(Startseite!G29="Nein","N","J")</f>
        <v>J</v>
      </c>
    </row>
    <row r="37" spans="2:5" x14ac:dyDescent="0.3">
      <c r="B37" s="46">
        <v>2</v>
      </c>
      <c r="C37" s="47" t="s">
        <v>4</v>
      </c>
      <c r="D37" s="47" t="s">
        <v>11</v>
      </c>
      <c r="E37" s="12" t="str">
        <f>IF(Startseite!G30="Nein","N","J")</f>
        <v>J</v>
      </c>
    </row>
    <row r="38" spans="2:5" x14ac:dyDescent="0.3">
      <c r="B38" s="46">
        <v>3</v>
      </c>
      <c r="C38" s="48" t="s">
        <v>5</v>
      </c>
      <c r="D38" s="48" t="s">
        <v>12</v>
      </c>
      <c r="E38" s="12" t="str">
        <f>IF(Startseite!G31="Nein","N","J")</f>
        <v>J</v>
      </c>
    </row>
    <row r="39" spans="2:5" x14ac:dyDescent="0.3">
      <c r="B39" s="46">
        <v>4</v>
      </c>
      <c r="C39" s="48" t="s">
        <v>6</v>
      </c>
      <c r="D39" s="48" t="s">
        <v>13</v>
      </c>
      <c r="E39" s="12" t="str">
        <f>IF(Startseite!G32="Nein","N","J")</f>
        <v>J</v>
      </c>
    </row>
    <row r="40" spans="2:5" x14ac:dyDescent="0.3">
      <c r="B40" s="46">
        <v>5</v>
      </c>
      <c r="C40" s="48" t="s">
        <v>7</v>
      </c>
      <c r="D40" s="48" t="s">
        <v>14</v>
      </c>
      <c r="E40" s="12" t="str">
        <f>IF(Startseite!G33="Nein","N","J")</f>
        <v>J</v>
      </c>
    </row>
    <row r="41" spans="2:5" x14ac:dyDescent="0.3">
      <c r="B41" s="46">
        <v>6</v>
      </c>
      <c r="C41" s="48" t="s">
        <v>8</v>
      </c>
      <c r="D41" s="48" t="s">
        <v>15</v>
      </c>
      <c r="E41" s="12" t="str">
        <f>IF(Startseite!G34="Nein","N","J")</f>
        <v>J</v>
      </c>
    </row>
    <row r="42" spans="2:5" ht="15" thickBot="1" x14ac:dyDescent="0.35">
      <c r="B42" s="49">
        <v>7</v>
      </c>
      <c r="C42" s="50" t="s">
        <v>9</v>
      </c>
      <c r="D42" s="50" t="s">
        <v>16</v>
      </c>
      <c r="E42" s="10" t="str">
        <f>IF(Startseite!G35="Nein","N","J")</f>
        <v>J</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ED67-9C80-4ABB-88B9-B48FDDA47AE3}">
  <sheetPr>
    <tabColor rgb="FF00B0F0"/>
    <pageSetUpPr fitToPage="1"/>
  </sheetPr>
  <dimension ref="D1:L47"/>
  <sheetViews>
    <sheetView showGridLines="0" topLeftCell="C6" workbookViewId="0">
      <selection activeCell="D8" sqref="D8"/>
    </sheetView>
  </sheetViews>
  <sheetFormatPr baseColWidth="10" defaultColWidth="11.44140625" defaultRowHeight="14.4" x14ac:dyDescent="0.3"/>
  <cols>
    <col min="1" max="2" width="0" hidden="1" customWidth="1"/>
    <col min="3" max="3" width="1.33203125" customWidth="1"/>
    <col min="4" max="4" width="9.44140625" bestFit="1" customWidth="1"/>
    <col min="5" max="5" width="11.33203125" bestFit="1" customWidth="1"/>
    <col min="6" max="6" width="20" customWidth="1"/>
    <col min="7" max="7" width="17" customWidth="1"/>
    <col min="8" max="8" width="13.109375" customWidth="1"/>
    <col min="9" max="10" width="13" customWidth="1"/>
    <col min="11" max="11" width="13.109375" style="94" bestFit="1" customWidth="1"/>
    <col min="12" max="12" width="40.5546875" customWidth="1"/>
  </cols>
  <sheetData>
    <row r="1" spans="4:12" hidden="1" x14ac:dyDescent="0.3"/>
    <row r="2" spans="4:12" hidden="1" x14ac:dyDescent="0.3"/>
    <row r="3" spans="4:12" hidden="1" x14ac:dyDescent="0.3"/>
    <row r="4" spans="4:12" hidden="1" x14ac:dyDescent="0.3"/>
    <row r="5" spans="4:12" hidden="1" x14ac:dyDescent="0.3"/>
    <row r="6" spans="4:12" ht="15" thickBot="1" x14ac:dyDescent="0.35"/>
    <row r="7" spans="4:12" ht="15" thickBot="1" x14ac:dyDescent="0.35">
      <c r="D7" s="235" t="s">
        <v>50</v>
      </c>
      <c r="E7" s="236" t="s">
        <v>51</v>
      </c>
      <c r="F7" s="236" t="s">
        <v>52</v>
      </c>
      <c r="G7" s="236" t="s">
        <v>59</v>
      </c>
      <c r="H7" s="237" t="s">
        <v>53</v>
      </c>
      <c r="I7" s="238" t="s">
        <v>54</v>
      </c>
      <c r="J7" s="238" t="s">
        <v>55</v>
      </c>
      <c r="K7" s="239" t="s">
        <v>56</v>
      </c>
      <c r="L7" s="240" t="s">
        <v>57</v>
      </c>
    </row>
    <row r="8" spans="4:12" x14ac:dyDescent="0.3">
      <c r="D8" s="16"/>
      <c r="E8" s="17"/>
      <c r="F8" s="17"/>
      <c r="G8" s="17"/>
      <c r="H8" s="18"/>
      <c r="I8" s="19"/>
      <c r="J8" s="19"/>
      <c r="K8" s="241" t="str">
        <f>+IF(SUM(I8:J8)&gt;0,SUM(I8:J8),"")</f>
        <v/>
      </c>
      <c r="L8" s="20"/>
    </row>
    <row r="9" spans="4:12" x14ac:dyDescent="0.3">
      <c r="D9" s="21"/>
      <c r="E9" s="22"/>
      <c r="F9" s="22"/>
      <c r="G9" s="22"/>
      <c r="H9" s="23"/>
      <c r="I9" s="24"/>
      <c r="J9" s="24"/>
      <c r="K9" s="242" t="str">
        <f t="shared" ref="K9:K47" si="0">+IF(SUM(I9:J9)&gt;0,SUM(I9:J9),"")</f>
        <v/>
      </c>
      <c r="L9" s="25"/>
    </row>
    <row r="10" spans="4:12" x14ac:dyDescent="0.3">
      <c r="D10" s="21"/>
      <c r="E10" s="22"/>
      <c r="F10" s="22"/>
      <c r="G10" s="22"/>
      <c r="H10" s="23"/>
      <c r="I10" s="24"/>
      <c r="J10" s="24"/>
      <c r="K10" s="242" t="str">
        <f t="shared" si="0"/>
        <v/>
      </c>
      <c r="L10" s="25"/>
    </row>
    <row r="11" spans="4:12" x14ac:dyDescent="0.3">
      <c r="D11" s="21"/>
      <c r="E11" s="22"/>
      <c r="F11" s="22"/>
      <c r="G11" s="22"/>
      <c r="H11" s="23"/>
      <c r="I11" s="24"/>
      <c r="J11" s="24"/>
      <c r="K11" s="242" t="str">
        <f t="shared" si="0"/>
        <v/>
      </c>
      <c r="L11" s="25"/>
    </row>
    <row r="12" spans="4:12" x14ac:dyDescent="0.3">
      <c r="D12" s="21"/>
      <c r="E12" s="22"/>
      <c r="F12" s="22"/>
      <c r="G12" s="22"/>
      <c r="H12" s="23"/>
      <c r="I12" s="24"/>
      <c r="J12" s="24"/>
      <c r="K12" s="242" t="str">
        <f t="shared" si="0"/>
        <v/>
      </c>
      <c r="L12" s="25"/>
    </row>
    <row r="13" spans="4:12" x14ac:dyDescent="0.3">
      <c r="D13" s="21"/>
      <c r="E13" s="22"/>
      <c r="F13" s="22"/>
      <c r="G13" s="22"/>
      <c r="H13" s="23"/>
      <c r="I13" s="24"/>
      <c r="J13" s="24"/>
      <c r="K13" s="242" t="str">
        <f t="shared" si="0"/>
        <v/>
      </c>
      <c r="L13" s="25"/>
    </row>
    <row r="14" spans="4:12" x14ac:dyDescent="0.3">
      <c r="D14" s="21"/>
      <c r="E14" s="22"/>
      <c r="F14" s="22"/>
      <c r="G14" s="22"/>
      <c r="H14" s="23"/>
      <c r="I14" s="24"/>
      <c r="J14" s="24"/>
      <c r="K14" s="242" t="str">
        <f t="shared" si="0"/>
        <v/>
      </c>
      <c r="L14" s="25"/>
    </row>
    <row r="15" spans="4:12" x14ac:dyDescent="0.3">
      <c r="D15" s="21"/>
      <c r="E15" s="22"/>
      <c r="F15" s="22"/>
      <c r="G15" s="22"/>
      <c r="H15" s="23"/>
      <c r="I15" s="24"/>
      <c r="J15" s="24"/>
      <c r="K15" s="242" t="str">
        <f t="shared" si="0"/>
        <v/>
      </c>
      <c r="L15" s="25"/>
    </row>
    <row r="16" spans="4:12" x14ac:dyDescent="0.3">
      <c r="D16" s="21"/>
      <c r="E16" s="22"/>
      <c r="F16" s="22"/>
      <c r="G16" s="22"/>
      <c r="H16" s="23"/>
      <c r="I16" s="24"/>
      <c r="J16" s="24"/>
      <c r="K16" s="242" t="str">
        <f t="shared" si="0"/>
        <v/>
      </c>
      <c r="L16" s="25"/>
    </row>
    <row r="17" spans="4:12" x14ac:dyDescent="0.3">
      <c r="D17" s="21"/>
      <c r="E17" s="22"/>
      <c r="F17" s="22"/>
      <c r="G17" s="22"/>
      <c r="H17" s="23"/>
      <c r="I17" s="24"/>
      <c r="J17" s="24"/>
      <c r="K17" s="242" t="str">
        <f t="shared" si="0"/>
        <v/>
      </c>
      <c r="L17" s="25"/>
    </row>
    <row r="18" spans="4:12" x14ac:dyDescent="0.3">
      <c r="D18" s="21"/>
      <c r="E18" s="22"/>
      <c r="F18" s="22"/>
      <c r="G18" s="22"/>
      <c r="H18" s="23"/>
      <c r="I18" s="24"/>
      <c r="J18" s="24"/>
      <c r="K18" s="242" t="str">
        <f t="shared" si="0"/>
        <v/>
      </c>
      <c r="L18" s="25"/>
    </row>
    <row r="19" spans="4:12" x14ac:dyDescent="0.3">
      <c r="D19" s="21"/>
      <c r="E19" s="22"/>
      <c r="F19" s="22"/>
      <c r="G19" s="22"/>
      <c r="H19" s="23"/>
      <c r="I19" s="24"/>
      <c r="J19" s="24"/>
      <c r="K19" s="242" t="str">
        <f t="shared" si="0"/>
        <v/>
      </c>
      <c r="L19" s="25"/>
    </row>
    <row r="20" spans="4:12" x14ac:dyDescent="0.3">
      <c r="D20" s="21"/>
      <c r="E20" s="22"/>
      <c r="F20" s="22"/>
      <c r="G20" s="22"/>
      <c r="H20" s="23"/>
      <c r="I20" s="24"/>
      <c r="J20" s="24"/>
      <c r="K20" s="242" t="str">
        <f t="shared" si="0"/>
        <v/>
      </c>
      <c r="L20" s="25"/>
    </row>
    <row r="21" spans="4:12" x14ac:dyDescent="0.3">
      <c r="D21" s="21"/>
      <c r="E21" s="22"/>
      <c r="F21" s="22"/>
      <c r="G21" s="22"/>
      <c r="H21" s="23"/>
      <c r="I21" s="24"/>
      <c r="J21" s="24"/>
      <c r="K21" s="242" t="str">
        <f t="shared" si="0"/>
        <v/>
      </c>
      <c r="L21" s="25"/>
    </row>
    <row r="22" spans="4:12" x14ac:dyDescent="0.3">
      <c r="D22" s="21"/>
      <c r="E22" s="22"/>
      <c r="F22" s="22"/>
      <c r="G22" s="22"/>
      <c r="H22" s="23"/>
      <c r="I22" s="24"/>
      <c r="J22" s="24"/>
      <c r="K22" s="242" t="str">
        <f t="shared" si="0"/>
        <v/>
      </c>
      <c r="L22" s="25"/>
    </row>
    <row r="23" spans="4:12" x14ac:dyDescent="0.3">
      <c r="D23" s="21"/>
      <c r="E23" s="22"/>
      <c r="F23" s="22"/>
      <c r="G23" s="22"/>
      <c r="H23" s="23"/>
      <c r="I23" s="24"/>
      <c r="J23" s="24"/>
      <c r="K23" s="242" t="str">
        <f t="shared" si="0"/>
        <v/>
      </c>
      <c r="L23" s="25"/>
    </row>
    <row r="24" spans="4:12" x14ac:dyDescent="0.3">
      <c r="D24" s="21"/>
      <c r="E24" s="22"/>
      <c r="F24" s="22"/>
      <c r="G24" s="22"/>
      <c r="H24" s="23"/>
      <c r="I24" s="24"/>
      <c r="J24" s="24"/>
      <c r="K24" s="242" t="str">
        <f t="shared" si="0"/>
        <v/>
      </c>
      <c r="L24" s="25"/>
    </row>
    <row r="25" spans="4:12" x14ac:dyDescent="0.3">
      <c r="D25" s="21"/>
      <c r="E25" s="22"/>
      <c r="F25" s="22"/>
      <c r="G25" s="22"/>
      <c r="H25" s="23"/>
      <c r="I25" s="24"/>
      <c r="J25" s="24"/>
      <c r="K25" s="242" t="str">
        <f t="shared" si="0"/>
        <v/>
      </c>
      <c r="L25" s="25"/>
    </row>
    <row r="26" spans="4:12" x14ac:dyDescent="0.3">
      <c r="D26" s="21"/>
      <c r="E26" s="22"/>
      <c r="F26" s="22"/>
      <c r="G26" s="22"/>
      <c r="H26" s="23"/>
      <c r="I26" s="24"/>
      <c r="J26" s="24"/>
      <c r="K26" s="242" t="str">
        <f t="shared" si="0"/>
        <v/>
      </c>
      <c r="L26" s="25"/>
    </row>
    <row r="27" spans="4:12" x14ac:dyDescent="0.3">
      <c r="D27" s="21"/>
      <c r="E27" s="22"/>
      <c r="F27" s="22"/>
      <c r="G27" s="22"/>
      <c r="H27" s="23"/>
      <c r="I27" s="24"/>
      <c r="J27" s="24"/>
      <c r="K27" s="242" t="str">
        <f t="shared" si="0"/>
        <v/>
      </c>
      <c r="L27" s="25"/>
    </row>
    <row r="28" spans="4:12" x14ac:dyDescent="0.3">
      <c r="D28" s="21"/>
      <c r="E28" s="22"/>
      <c r="F28" s="22"/>
      <c r="G28" s="22"/>
      <c r="H28" s="23"/>
      <c r="I28" s="24"/>
      <c r="J28" s="24"/>
      <c r="K28" s="242" t="str">
        <f t="shared" si="0"/>
        <v/>
      </c>
      <c r="L28" s="25"/>
    </row>
    <row r="29" spans="4:12" x14ac:dyDescent="0.3">
      <c r="D29" s="21"/>
      <c r="E29" s="22"/>
      <c r="F29" s="22"/>
      <c r="G29" s="22"/>
      <c r="H29" s="23"/>
      <c r="I29" s="24"/>
      <c r="J29" s="24"/>
      <c r="K29" s="242" t="str">
        <f t="shared" si="0"/>
        <v/>
      </c>
      <c r="L29" s="25"/>
    </row>
    <row r="30" spans="4:12" x14ac:dyDescent="0.3">
      <c r="D30" s="21"/>
      <c r="E30" s="22"/>
      <c r="F30" s="22"/>
      <c r="G30" s="22"/>
      <c r="H30" s="23"/>
      <c r="I30" s="24"/>
      <c r="J30" s="24"/>
      <c r="K30" s="242" t="str">
        <f t="shared" si="0"/>
        <v/>
      </c>
      <c r="L30" s="25"/>
    </row>
    <row r="31" spans="4:12" x14ac:dyDescent="0.3">
      <c r="D31" s="21"/>
      <c r="E31" s="22"/>
      <c r="F31" s="22"/>
      <c r="G31" s="22"/>
      <c r="H31" s="23"/>
      <c r="I31" s="24"/>
      <c r="J31" s="24"/>
      <c r="K31" s="242" t="str">
        <f t="shared" si="0"/>
        <v/>
      </c>
      <c r="L31" s="25"/>
    </row>
    <row r="32" spans="4:12" x14ac:dyDescent="0.3">
      <c r="D32" s="21"/>
      <c r="E32" s="22"/>
      <c r="F32" s="22"/>
      <c r="G32" s="22"/>
      <c r="H32" s="23"/>
      <c r="I32" s="24"/>
      <c r="J32" s="24"/>
      <c r="K32" s="242" t="str">
        <f t="shared" si="0"/>
        <v/>
      </c>
      <c r="L32" s="25"/>
    </row>
    <row r="33" spans="4:12" x14ac:dyDescent="0.3">
      <c r="D33" s="21"/>
      <c r="E33" s="22"/>
      <c r="F33" s="22"/>
      <c r="G33" s="22"/>
      <c r="H33" s="23"/>
      <c r="I33" s="24"/>
      <c r="J33" s="24"/>
      <c r="K33" s="242" t="str">
        <f t="shared" si="0"/>
        <v/>
      </c>
      <c r="L33" s="25"/>
    </row>
    <row r="34" spans="4:12" x14ac:dyDescent="0.3">
      <c r="D34" s="21"/>
      <c r="E34" s="22"/>
      <c r="F34" s="22"/>
      <c r="G34" s="22"/>
      <c r="H34" s="23"/>
      <c r="I34" s="24"/>
      <c r="J34" s="24"/>
      <c r="K34" s="242" t="str">
        <f t="shared" si="0"/>
        <v/>
      </c>
      <c r="L34" s="25"/>
    </row>
    <row r="35" spans="4:12" x14ac:dyDescent="0.3">
      <c r="D35" s="21"/>
      <c r="E35" s="22"/>
      <c r="F35" s="22"/>
      <c r="G35" s="22"/>
      <c r="H35" s="23"/>
      <c r="I35" s="24"/>
      <c r="J35" s="24"/>
      <c r="K35" s="242" t="str">
        <f t="shared" si="0"/>
        <v/>
      </c>
      <c r="L35" s="25"/>
    </row>
    <row r="36" spans="4:12" x14ac:dyDescent="0.3">
      <c r="D36" s="21"/>
      <c r="E36" s="22"/>
      <c r="F36" s="22"/>
      <c r="G36" s="22"/>
      <c r="H36" s="23"/>
      <c r="I36" s="24"/>
      <c r="J36" s="24"/>
      <c r="K36" s="242" t="str">
        <f t="shared" si="0"/>
        <v/>
      </c>
      <c r="L36" s="25"/>
    </row>
    <row r="37" spans="4:12" x14ac:dyDescent="0.3">
      <c r="D37" s="21"/>
      <c r="E37" s="22"/>
      <c r="F37" s="22"/>
      <c r="G37" s="22"/>
      <c r="H37" s="23"/>
      <c r="I37" s="24"/>
      <c r="J37" s="24"/>
      <c r="K37" s="242" t="str">
        <f t="shared" si="0"/>
        <v/>
      </c>
      <c r="L37" s="25"/>
    </row>
    <row r="38" spans="4:12" x14ac:dyDescent="0.3">
      <c r="D38" s="21"/>
      <c r="E38" s="22"/>
      <c r="F38" s="22"/>
      <c r="G38" s="22"/>
      <c r="H38" s="23"/>
      <c r="I38" s="24"/>
      <c r="J38" s="24"/>
      <c r="K38" s="242" t="str">
        <f t="shared" si="0"/>
        <v/>
      </c>
      <c r="L38" s="25"/>
    </row>
    <row r="39" spans="4:12" x14ac:dyDescent="0.3">
      <c r="D39" s="21"/>
      <c r="E39" s="22"/>
      <c r="F39" s="22"/>
      <c r="G39" s="22"/>
      <c r="H39" s="23"/>
      <c r="I39" s="24"/>
      <c r="J39" s="24"/>
      <c r="K39" s="242" t="str">
        <f t="shared" si="0"/>
        <v/>
      </c>
      <c r="L39" s="25"/>
    </row>
    <row r="40" spans="4:12" x14ac:dyDescent="0.3">
      <c r="D40" s="21"/>
      <c r="E40" s="22"/>
      <c r="F40" s="22"/>
      <c r="G40" s="22"/>
      <c r="H40" s="23"/>
      <c r="I40" s="24"/>
      <c r="J40" s="24"/>
      <c r="K40" s="242" t="str">
        <f t="shared" si="0"/>
        <v/>
      </c>
      <c r="L40" s="25"/>
    </row>
    <row r="41" spans="4:12" x14ac:dyDescent="0.3">
      <c r="D41" s="21"/>
      <c r="E41" s="22"/>
      <c r="F41" s="22"/>
      <c r="G41" s="22"/>
      <c r="H41" s="23"/>
      <c r="I41" s="24"/>
      <c r="J41" s="24"/>
      <c r="K41" s="242" t="str">
        <f t="shared" si="0"/>
        <v/>
      </c>
      <c r="L41" s="25"/>
    </row>
    <row r="42" spans="4:12" x14ac:dyDescent="0.3">
      <c r="D42" s="21"/>
      <c r="E42" s="22"/>
      <c r="F42" s="22"/>
      <c r="G42" s="22"/>
      <c r="H42" s="23"/>
      <c r="I42" s="24"/>
      <c r="J42" s="24"/>
      <c r="K42" s="242" t="str">
        <f t="shared" si="0"/>
        <v/>
      </c>
      <c r="L42" s="25"/>
    </row>
    <row r="43" spans="4:12" x14ac:dyDescent="0.3">
      <c r="D43" s="21"/>
      <c r="E43" s="22"/>
      <c r="F43" s="22"/>
      <c r="G43" s="22"/>
      <c r="H43" s="23"/>
      <c r="I43" s="24"/>
      <c r="J43" s="24"/>
      <c r="K43" s="242" t="str">
        <f t="shared" si="0"/>
        <v/>
      </c>
      <c r="L43" s="25"/>
    </row>
    <row r="44" spans="4:12" x14ac:dyDescent="0.3">
      <c r="D44" s="21"/>
      <c r="E44" s="22"/>
      <c r="F44" s="22"/>
      <c r="G44" s="22"/>
      <c r="H44" s="23"/>
      <c r="I44" s="24"/>
      <c r="J44" s="24"/>
      <c r="K44" s="242" t="str">
        <f t="shared" si="0"/>
        <v/>
      </c>
      <c r="L44" s="25"/>
    </row>
    <row r="45" spans="4:12" x14ac:dyDescent="0.3">
      <c r="D45" s="21"/>
      <c r="E45" s="22"/>
      <c r="F45" s="22"/>
      <c r="G45" s="22"/>
      <c r="H45" s="23"/>
      <c r="I45" s="24"/>
      <c r="J45" s="24"/>
      <c r="K45" s="242" t="str">
        <f t="shared" si="0"/>
        <v/>
      </c>
      <c r="L45" s="25"/>
    </row>
    <row r="46" spans="4:12" x14ac:dyDescent="0.3">
      <c r="D46" s="21"/>
      <c r="E46" s="22"/>
      <c r="F46" s="22"/>
      <c r="G46" s="22"/>
      <c r="H46" s="23"/>
      <c r="I46" s="24"/>
      <c r="J46" s="24"/>
      <c r="K46" s="242" t="str">
        <f t="shared" si="0"/>
        <v/>
      </c>
      <c r="L46" s="25"/>
    </row>
    <row r="47" spans="4:12" ht="15" thickBot="1" x14ac:dyDescent="0.35">
      <c r="D47" s="26"/>
      <c r="E47" s="27"/>
      <c r="F47" s="27"/>
      <c r="G47" s="27"/>
      <c r="H47" s="28"/>
      <c r="I47" s="29"/>
      <c r="J47" s="29"/>
      <c r="K47" s="243" t="str">
        <f t="shared" si="0"/>
        <v/>
      </c>
      <c r="L47" s="30"/>
    </row>
  </sheetData>
  <sheetProtection sheet="1" selectLockedCells="1"/>
  <printOptions horizontalCentered="1"/>
  <pageMargins left="0.70866141732283472" right="0.70866141732283472" top="0.78740157480314965" bottom="0.78740157480314965"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42BB-7CCA-46F4-B4D5-A1975AE4AD23}">
  <sheetPr>
    <tabColor rgb="FFFFC000"/>
    <pageSetUpPr autoPageBreaks="0" fitToPage="1"/>
  </sheetPr>
  <dimension ref="E1:AR51"/>
  <sheetViews>
    <sheetView showGridLines="0" topLeftCell="D1" zoomScaleNormal="100" workbookViewId="0">
      <selection activeCell="J8" sqref="J8"/>
    </sheetView>
  </sheetViews>
  <sheetFormatPr baseColWidth="10" defaultColWidth="11.5546875" defaultRowHeight="13.2" x14ac:dyDescent="0.25"/>
  <cols>
    <col min="1" max="3" width="0" style="65" hidden="1" customWidth="1"/>
    <col min="4" max="4" width="11.5546875" style="65"/>
    <col min="5" max="5" width="1.44140625" style="65" customWidth="1"/>
    <col min="6" max="6" width="0.5546875" style="65" customWidth="1"/>
    <col min="7" max="7" width="18.33203125" style="65" bestFit="1" customWidth="1"/>
    <col min="8" max="8" width="12.6640625" style="65" customWidth="1"/>
    <col min="9" max="9" width="18.33203125" style="65" hidden="1" customWidth="1"/>
    <col min="10" max="10" width="23" style="65" customWidth="1"/>
    <col min="11" max="11" width="13.6640625" style="65" hidden="1" customWidth="1"/>
    <col min="12" max="12" width="3.33203125" style="65" hidden="1" customWidth="1"/>
    <col min="13" max="13" width="12.6640625" style="65" hidden="1" customWidth="1"/>
    <col min="14" max="14" width="1.44140625" style="65" customWidth="1"/>
    <col min="15" max="15" width="11.5546875" style="65"/>
    <col min="16" max="30" width="11.5546875" style="65" hidden="1" customWidth="1"/>
    <col min="31" max="31" width="8.88671875" style="65" hidden="1" customWidth="1"/>
    <col min="32" max="32" width="11.5546875" style="65" hidden="1" customWidth="1"/>
    <col min="33" max="33" width="11.5546875" style="95" hidden="1" customWidth="1"/>
    <col min="34" max="34" width="22.6640625" style="95" hidden="1" customWidth="1"/>
    <col min="35" max="35" width="11.5546875" style="65" hidden="1" customWidth="1"/>
    <col min="36" max="36" width="12.88671875" style="65" hidden="1" customWidth="1"/>
    <col min="37" max="37" width="14.6640625" style="65" hidden="1" customWidth="1"/>
    <col min="38" max="39" width="11.5546875" style="65" hidden="1" customWidth="1"/>
    <col min="40" max="40" width="11.5546875" style="65"/>
    <col min="41" max="41" width="0" style="65" hidden="1" customWidth="1"/>
    <col min="42" max="255" width="11.5546875" style="65"/>
    <col min="256" max="258" width="0" style="65" hidden="1" customWidth="1"/>
    <col min="259" max="259" width="11.5546875" style="65"/>
    <col min="260" max="260" width="1.44140625" style="65" customWidth="1"/>
    <col min="261" max="261" width="2" style="65" customWidth="1"/>
    <col min="262" max="262" width="0.5546875" style="65" customWidth="1"/>
    <col min="263" max="263" width="18.5546875" style="65" customWidth="1"/>
    <col min="264" max="264" width="12.6640625" style="65" customWidth="1"/>
    <col min="265" max="265" width="0" style="65" hidden="1" customWidth="1"/>
    <col min="266" max="266" width="17" style="65" customWidth="1"/>
    <col min="267" max="267" width="13.6640625" style="65" customWidth="1"/>
    <col min="268" max="268" width="0" style="65" hidden="1" customWidth="1"/>
    <col min="269" max="269" width="18.33203125" style="65" customWidth="1"/>
    <col min="270" max="270" width="1.44140625" style="65" customWidth="1"/>
    <col min="271" max="271" width="11.5546875" style="65"/>
    <col min="272" max="295" width="0" style="65" hidden="1" customWidth="1"/>
    <col min="296" max="511" width="11.5546875" style="65"/>
    <col min="512" max="514" width="0" style="65" hidden="1" customWidth="1"/>
    <col min="515" max="515" width="11.5546875" style="65"/>
    <col min="516" max="516" width="1.44140625" style="65" customWidth="1"/>
    <col min="517" max="517" width="2" style="65" customWidth="1"/>
    <col min="518" max="518" width="0.5546875" style="65" customWidth="1"/>
    <col min="519" max="519" width="18.5546875" style="65" customWidth="1"/>
    <col min="520" max="520" width="12.6640625" style="65" customWidth="1"/>
    <col min="521" max="521" width="0" style="65" hidden="1" customWidth="1"/>
    <col min="522" max="522" width="17" style="65" customWidth="1"/>
    <col min="523" max="523" width="13.6640625" style="65" customWidth="1"/>
    <col min="524" max="524" width="0" style="65" hidden="1" customWidth="1"/>
    <col min="525" max="525" width="18.33203125" style="65" customWidth="1"/>
    <col min="526" max="526" width="1.44140625" style="65" customWidth="1"/>
    <col min="527" max="527" width="11.5546875" style="65"/>
    <col min="528" max="551" width="0" style="65" hidden="1" customWidth="1"/>
    <col min="552" max="767" width="11.5546875" style="65"/>
    <col min="768" max="770" width="0" style="65" hidden="1" customWidth="1"/>
    <col min="771" max="771" width="11.5546875" style="65"/>
    <col min="772" max="772" width="1.44140625" style="65" customWidth="1"/>
    <col min="773" max="773" width="2" style="65" customWidth="1"/>
    <col min="774" max="774" width="0.5546875" style="65" customWidth="1"/>
    <col min="775" max="775" width="18.5546875" style="65" customWidth="1"/>
    <col min="776" max="776" width="12.6640625" style="65" customWidth="1"/>
    <col min="777" max="777" width="0" style="65" hidden="1" customWidth="1"/>
    <col min="778" max="778" width="17" style="65" customWidth="1"/>
    <col min="779" max="779" width="13.6640625" style="65" customWidth="1"/>
    <col min="780" max="780" width="0" style="65" hidden="1" customWidth="1"/>
    <col min="781" max="781" width="18.33203125" style="65" customWidth="1"/>
    <col min="782" max="782" width="1.44140625" style="65" customWidth="1"/>
    <col min="783" max="783" width="11.5546875" style="65"/>
    <col min="784" max="807" width="0" style="65" hidden="1" customWidth="1"/>
    <col min="808" max="1023" width="11.5546875" style="65"/>
    <col min="1024" max="1026" width="0" style="65" hidden="1" customWidth="1"/>
    <col min="1027" max="1027" width="11.5546875" style="65"/>
    <col min="1028" max="1028" width="1.44140625" style="65" customWidth="1"/>
    <col min="1029" max="1029" width="2" style="65" customWidth="1"/>
    <col min="1030" max="1030" width="0.5546875" style="65" customWidth="1"/>
    <col min="1031" max="1031" width="18.5546875" style="65" customWidth="1"/>
    <col min="1032" max="1032" width="12.6640625" style="65" customWidth="1"/>
    <col min="1033" max="1033" width="0" style="65" hidden="1" customWidth="1"/>
    <col min="1034" max="1034" width="17" style="65" customWidth="1"/>
    <col min="1035" max="1035" width="13.6640625" style="65" customWidth="1"/>
    <col min="1036" max="1036" width="0" style="65" hidden="1" customWidth="1"/>
    <col min="1037" max="1037" width="18.33203125" style="65" customWidth="1"/>
    <col min="1038" max="1038" width="1.44140625" style="65" customWidth="1"/>
    <col min="1039" max="1039" width="11.5546875" style="65"/>
    <col min="1040" max="1063" width="0" style="65" hidden="1" customWidth="1"/>
    <col min="1064" max="1279" width="11.5546875" style="65"/>
    <col min="1280" max="1282" width="0" style="65" hidden="1" customWidth="1"/>
    <col min="1283" max="1283" width="11.5546875" style="65"/>
    <col min="1284" max="1284" width="1.44140625" style="65" customWidth="1"/>
    <col min="1285" max="1285" width="2" style="65" customWidth="1"/>
    <col min="1286" max="1286" width="0.5546875" style="65" customWidth="1"/>
    <col min="1287" max="1287" width="18.5546875" style="65" customWidth="1"/>
    <col min="1288" max="1288" width="12.6640625" style="65" customWidth="1"/>
    <col min="1289" max="1289" width="0" style="65" hidden="1" customWidth="1"/>
    <col min="1290" max="1290" width="17" style="65" customWidth="1"/>
    <col min="1291" max="1291" width="13.6640625" style="65" customWidth="1"/>
    <col min="1292" max="1292" width="0" style="65" hidden="1" customWidth="1"/>
    <col min="1293" max="1293" width="18.33203125" style="65" customWidth="1"/>
    <col min="1294" max="1294" width="1.44140625" style="65" customWidth="1"/>
    <col min="1295" max="1295" width="11.5546875" style="65"/>
    <col min="1296" max="1319" width="0" style="65" hidden="1" customWidth="1"/>
    <col min="1320" max="1535" width="11.5546875" style="65"/>
    <col min="1536" max="1538" width="0" style="65" hidden="1" customWidth="1"/>
    <col min="1539" max="1539" width="11.5546875" style="65"/>
    <col min="1540" max="1540" width="1.44140625" style="65" customWidth="1"/>
    <col min="1541" max="1541" width="2" style="65" customWidth="1"/>
    <col min="1542" max="1542" width="0.5546875" style="65" customWidth="1"/>
    <col min="1543" max="1543" width="18.5546875" style="65" customWidth="1"/>
    <col min="1544" max="1544" width="12.6640625" style="65" customWidth="1"/>
    <col min="1545" max="1545" width="0" style="65" hidden="1" customWidth="1"/>
    <col min="1546" max="1546" width="17" style="65" customWidth="1"/>
    <col min="1547" max="1547" width="13.6640625" style="65" customWidth="1"/>
    <col min="1548" max="1548" width="0" style="65" hidden="1" customWidth="1"/>
    <col min="1549" max="1549" width="18.33203125" style="65" customWidth="1"/>
    <col min="1550" max="1550" width="1.44140625" style="65" customWidth="1"/>
    <col min="1551" max="1551" width="11.5546875" style="65"/>
    <col min="1552" max="1575" width="0" style="65" hidden="1" customWidth="1"/>
    <col min="1576" max="1791" width="11.5546875" style="65"/>
    <col min="1792" max="1794" width="0" style="65" hidden="1" customWidth="1"/>
    <col min="1795" max="1795" width="11.5546875" style="65"/>
    <col min="1796" max="1796" width="1.44140625" style="65" customWidth="1"/>
    <col min="1797" max="1797" width="2" style="65" customWidth="1"/>
    <col min="1798" max="1798" width="0.5546875" style="65" customWidth="1"/>
    <col min="1799" max="1799" width="18.5546875" style="65" customWidth="1"/>
    <col min="1800" max="1800" width="12.6640625" style="65" customWidth="1"/>
    <col min="1801" max="1801" width="0" style="65" hidden="1" customWidth="1"/>
    <col min="1802" max="1802" width="17" style="65" customWidth="1"/>
    <col min="1803" max="1803" width="13.6640625" style="65" customWidth="1"/>
    <col min="1804" max="1804" width="0" style="65" hidden="1" customWidth="1"/>
    <col min="1805" max="1805" width="18.33203125" style="65" customWidth="1"/>
    <col min="1806" max="1806" width="1.44140625" style="65" customWidth="1"/>
    <col min="1807" max="1807" width="11.5546875" style="65"/>
    <col min="1808" max="1831" width="0" style="65" hidden="1" customWidth="1"/>
    <col min="1832" max="2047" width="11.5546875" style="65"/>
    <col min="2048" max="2050" width="0" style="65" hidden="1" customWidth="1"/>
    <col min="2051" max="2051" width="11.5546875" style="65"/>
    <col min="2052" max="2052" width="1.44140625" style="65" customWidth="1"/>
    <col min="2053" max="2053" width="2" style="65" customWidth="1"/>
    <col min="2054" max="2054" width="0.5546875" style="65" customWidth="1"/>
    <col min="2055" max="2055" width="18.5546875" style="65" customWidth="1"/>
    <col min="2056" max="2056" width="12.6640625" style="65" customWidth="1"/>
    <col min="2057" max="2057" width="0" style="65" hidden="1" customWidth="1"/>
    <col min="2058" max="2058" width="17" style="65" customWidth="1"/>
    <col min="2059" max="2059" width="13.6640625" style="65" customWidth="1"/>
    <col min="2060" max="2060" width="0" style="65" hidden="1" customWidth="1"/>
    <col min="2061" max="2061" width="18.33203125" style="65" customWidth="1"/>
    <col min="2062" max="2062" width="1.44140625" style="65" customWidth="1"/>
    <col min="2063" max="2063" width="11.5546875" style="65"/>
    <col min="2064" max="2087" width="0" style="65" hidden="1" customWidth="1"/>
    <col min="2088" max="2303" width="11.5546875" style="65"/>
    <col min="2304" max="2306" width="0" style="65" hidden="1" customWidth="1"/>
    <col min="2307" max="2307" width="11.5546875" style="65"/>
    <col min="2308" max="2308" width="1.44140625" style="65" customWidth="1"/>
    <col min="2309" max="2309" width="2" style="65" customWidth="1"/>
    <col min="2310" max="2310" width="0.5546875" style="65" customWidth="1"/>
    <col min="2311" max="2311" width="18.5546875" style="65" customWidth="1"/>
    <col min="2312" max="2312" width="12.6640625" style="65" customWidth="1"/>
    <col min="2313" max="2313" width="0" style="65" hidden="1" customWidth="1"/>
    <col min="2314" max="2314" width="17" style="65" customWidth="1"/>
    <col min="2315" max="2315" width="13.6640625" style="65" customWidth="1"/>
    <col min="2316" max="2316" width="0" style="65" hidden="1" customWidth="1"/>
    <col min="2317" max="2317" width="18.33203125" style="65" customWidth="1"/>
    <col min="2318" max="2318" width="1.44140625" style="65" customWidth="1"/>
    <col min="2319" max="2319" width="11.5546875" style="65"/>
    <col min="2320" max="2343" width="0" style="65" hidden="1" customWidth="1"/>
    <col min="2344" max="2559" width="11.5546875" style="65"/>
    <col min="2560" max="2562" width="0" style="65" hidden="1" customWidth="1"/>
    <col min="2563" max="2563" width="11.5546875" style="65"/>
    <col min="2564" max="2564" width="1.44140625" style="65" customWidth="1"/>
    <col min="2565" max="2565" width="2" style="65" customWidth="1"/>
    <col min="2566" max="2566" width="0.5546875" style="65" customWidth="1"/>
    <col min="2567" max="2567" width="18.5546875" style="65" customWidth="1"/>
    <col min="2568" max="2568" width="12.6640625" style="65" customWidth="1"/>
    <col min="2569" max="2569" width="0" style="65" hidden="1" customWidth="1"/>
    <col min="2570" max="2570" width="17" style="65" customWidth="1"/>
    <col min="2571" max="2571" width="13.6640625" style="65" customWidth="1"/>
    <col min="2572" max="2572" width="0" style="65" hidden="1" customWidth="1"/>
    <col min="2573" max="2573" width="18.33203125" style="65" customWidth="1"/>
    <col min="2574" max="2574" width="1.44140625" style="65" customWidth="1"/>
    <col min="2575" max="2575" width="11.5546875" style="65"/>
    <col min="2576" max="2599" width="0" style="65" hidden="1" customWidth="1"/>
    <col min="2600" max="2815" width="11.5546875" style="65"/>
    <col min="2816" max="2818" width="0" style="65" hidden="1" customWidth="1"/>
    <col min="2819" max="2819" width="11.5546875" style="65"/>
    <col min="2820" max="2820" width="1.44140625" style="65" customWidth="1"/>
    <col min="2821" max="2821" width="2" style="65" customWidth="1"/>
    <col min="2822" max="2822" width="0.5546875" style="65" customWidth="1"/>
    <col min="2823" max="2823" width="18.5546875" style="65" customWidth="1"/>
    <col min="2824" max="2824" width="12.6640625" style="65" customWidth="1"/>
    <col min="2825" max="2825" width="0" style="65" hidden="1" customWidth="1"/>
    <col min="2826" max="2826" width="17" style="65" customWidth="1"/>
    <col min="2827" max="2827" width="13.6640625" style="65" customWidth="1"/>
    <col min="2828" max="2828" width="0" style="65" hidden="1" customWidth="1"/>
    <col min="2829" max="2829" width="18.33203125" style="65" customWidth="1"/>
    <col min="2830" max="2830" width="1.44140625" style="65" customWidth="1"/>
    <col min="2831" max="2831" width="11.5546875" style="65"/>
    <col min="2832" max="2855" width="0" style="65" hidden="1" customWidth="1"/>
    <col min="2856" max="3071" width="11.5546875" style="65"/>
    <col min="3072" max="3074" width="0" style="65" hidden="1" customWidth="1"/>
    <col min="3075" max="3075" width="11.5546875" style="65"/>
    <col min="3076" max="3076" width="1.44140625" style="65" customWidth="1"/>
    <col min="3077" max="3077" width="2" style="65" customWidth="1"/>
    <col min="3078" max="3078" width="0.5546875" style="65" customWidth="1"/>
    <col min="3079" max="3079" width="18.5546875" style="65" customWidth="1"/>
    <col min="3080" max="3080" width="12.6640625" style="65" customWidth="1"/>
    <col min="3081" max="3081" width="0" style="65" hidden="1" customWidth="1"/>
    <col min="3082" max="3082" width="17" style="65" customWidth="1"/>
    <col min="3083" max="3083" width="13.6640625" style="65" customWidth="1"/>
    <col min="3084" max="3084" width="0" style="65" hidden="1" customWidth="1"/>
    <col min="3085" max="3085" width="18.33203125" style="65" customWidth="1"/>
    <col min="3086" max="3086" width="1.44140625" style="65" customWidth="1"/>
    <col min="3087" max="3087" width="11.5546875" style="65"/>
    <col min="3088" max="3111" width="0" style="65" hidden="1" customWidth="1"/>
    <col min="3112" max="3327" width="11.5546875" style="65"/>
    <col min="3328" max="3330" width="0" style="65" hidden="1" customWidth="1"/>
    <col min="3331" max="3331" width="11.5546875" style="65"/>
    <col min="3332" max="3332" width="1.44140625" style="65" customWidth="1"/>
    <col min="3333" max="3333" width="2" style="65" customWidth="1"/>
    <col min="3334" max="3334" width="0.5546875" style="65" customWidth="1"/>
    <col min="3335" max="3335" width="18.5546875" style="65" customWidth="1"/>
    <col min="3336" max="3336" width="12.6640625" style="65" customWidth="1"/>
    <col min="3337" max="3337" width="0" style="65" hidden="1" customWidth="1"/>
    <col min="3338" max="3338" width="17" style="65" customWidth="1"/>
    <col min="3339" max="3339" width="13.6640625" style="65" customWidth="1"/>
    <col min="3340" max="3340" width="0" style="65" hidden="1" customWidth="1"/>
    <col min="3341" max="3341" width="18.33203125" style="65" customWidth="1"/>
    <col min="3342" max="3342" width="1.44140625" style="65" customWidth="1"/>
    <col min="3343" max="3343" width="11.5546875" style="65"/>
    <col min="3344" max="3367" width="0" style="65" hidden="1" customWidth="1"/>
    <col min="3368" max="3583" width="11.5546875" style="65"/>
    <col min="3584" max="3586" width="0" style="65" hidden="1" customWidth="1"/>
    <col min="3587" max="3587" width="11.5546875" style="65"/>
    <col min="3588" max="3588" width="1.44140625" style="65" customWidth="1"/>
    <col min="3589" max="3589" width="2" style="65" customWidth="1"/>
    <col min="3590" max="3590" width="0.5546875" style="65" customWidth="1"/>
    <col min="3591" max="3591" width="18.5546875" style="65" customWidth="1"/>
    <col min="3592" max="3592" width="12.6640625" style="65" customWidth="1"/>
    <col min="3593" max="3593" width="0" style="65" hidden="1" customWidth="1"/>
    <col min="3594" max="3594" width="17" style="65" customWidth="1"/>
    <col min="3595" max="3595" width="13.6640625" style="65" customWidth="1"/>
    <col min="3596" max="3596" width="0" style="65" hidden="1" customWidth="1"/>
    <col min="3597" max="3597" width="18.33203125" style="65" customWidth="1"/>
    <col min="3598" max="3598" width="1.44140625" style="65" customWidth="1"/>
    <col min="3599" max="3599" width="11.5546875" style="65"/>
    <col min="3600" max="3623" width="0" style="65" hidden="1" customWidth="1"/>
    <col min="3624" max="3839" width="11.5546875" style="65"/>
    <col min="3840" max="3842" width="0" style="65" hidden="1" customWidth="1"/>
    <col min="3843" max="3843" width="11.5546875" style="65"/>
    <col min="3844" max="3844" width="1.44140625" style="65" customWidth="1"/>
    <col min="3845" max="3845" width="2" style="65" customWidth="1"/>
    <col min="3846" max="3846" width="0.5546875" style="65" customWidth="1"/>
    <col min="3847" max="3847" width="18.5546875" style="65" customWidth="1"/>
    <col min="3848" max="3848" width="12.6640625" style="65" customWidth="1"/>
    <col min="3849" max="3849" width="0" style="65" hidden="1" customWidth="1"/>
    <col min="3850" max="3850" width="17" style="65" customWidth="1"/>
    <col min="3851" max="3851" width="13.6640625" style="65" customWidth="1"/>
    <col min="3852" max="3852" width="0" style="65" hidden="1" customWidth="1"/>
    <col min="3853" max="3853" width="18.33203125" style="65" customWidth="1"/>
    <col min="3854" max="3854" width="1.44140625" style="65" customWidth="1"/>
    <col min="3855" max="3855" width="11.5546875" style="65"/>
    <col min="3856" max="3879" width="0" style="65" hidden="1" customWidth="1"/>
    <col min="3880" max="4095" width="11.5546875" style="65"/>
    <col min="4096" max="4098" width="0" style="65" hidden="1" customWidth="1"/>
    <col min="4099" max="4099" width="11.5546875" style="65"/>
    <col min="4100" max="4100" width="1.44140625" style="65" customWidth="1"/>
    <col min="4101" max="4101" width="2" style="65" customWidth="1"/>
    <col min="4102" max="4102" width="0.5546875" style="65" customWidth="1"/>
    <col min="4103" max="4103" width="18.5546875" style="65" customWidth="1"/>
    <col min="4104" max="4104" width="12.6640625" style="65" customWidth="1"/>
    <col min="4105" max="4105" width="0" style="65" hidden="1" customWidth="1"/>
    <col min="4106" max="4106" width="17" style="65" customWidth="1"/>
    <col min="4107" max="4107" width="13.6640625" style="65" customWidth="1"/>
    <col min="4108" max="4108" width="0" style="65" hidden="1" customWidth="1"/>
    <col min="4109" max="4109" width="18.33203125" style="65" customWidth="1"/>
    <col min="4110" max="4110" width="1.44140625" style="65" customWidth="1"/>
    <col min="4111" max="4111" width="11.5546875" style="65"/>
    <col min="4112" max="4135" width="0" style="65" hidden="1" customWidth="1"/>
    <col min="4136" max="4351" width="11.5546875" style="65"/>
    <col min="4352" max="4354" width="0" style="65" hidden="1" customWidth="1"/>
    <col min="4355" max="4355" width="11.5546875" style="65"/>
    <col min="4356" max="4356" width="1.44140625" style="65" customWidth="1"/>
    <col min="4357" max="4357" width="2" style="65" customWidth="1"/>
    <col min="4358" max="4358" width="0.5546875" style="65" customWidth="1"/>
    <col min="4359" max="4359" width="18.5546875" style="65" customWidth="1"/>
    <col min="4360" max="4360" width="12.6640625" style="65" customWidth="1"/>
    <col min="4361" max="4361" width="0" style="65" hidden="1" customWidth="1"/>
    <col min="4362" max="4362" width="17" style="65" customWidth="1"/>
    <col min="4363" max="4363" width="13.6640625" style="65" customWidth="1"/>
    <col min="4364" max="4364" width="0" style="65" hidden="1" customWidth="1"/>
    <col min="4365" max="4365" width="18.33203125" style="65" customWidth="1"/>
    <col min="4366" max="4366" width="1.44140625" style="65" customWidth="1"/>
    <col min="4367" max="4367" width="11.5546875" style="65"/>
    <col min="4368" max="4391" width="0" style="65" hidden="1" customWidth="1"/>
    <col min="4392" max="4607" width="11.5546875" style="65"/>
    <col min="4608" max="4610" width="0" style="65" hidden="1" customWidth="1"/>
    <col min="4611" max="4611" width="11.5546875" style="65"/>
    <col min="4612" max="4612" width="1.44140625" style="65" customWidth="1"/>
    <col min="4613" max="4613" width="2" style="65" customWidth="1"/>
    <col min="4614" max="4614" width="0.5546875" style="65" customWidth="1"/>
    <col min="4615" max="4615" width="18.5546875" style="65" customWidth="1"/>
    <col min="4616" max="4616" width="12.6640625" style="65" customWidth="1"/>
    <col min="4617" max="4617" width="0" style="65" hidden="1" customWidth="1"/>
    <col min="4618" max="4618" width="17" style="65" customWidth="1"/>
    <col min="4619" max="4619" width="13.6640625" style="65" customWidth="1"/>
    <col min="4620" max="4620" width="0" style="65" hidden="1" customWidth="1"/>
    <col min="4621" max="4621" width="18.33203125" style="65" customWidth="1"/>
    <col min="4622" max="4622" width="1.44140625" style="65" customWidth="1"/>
    <col min="4623" max="4623" width="11.5546875" style="65"/>
    <col min="4624" max="4647" width="0" style="65" hidden="1" customWidth="1"/>
    <col min="4648" max="4863" width="11.5546875" style="65"/>
    <col min="4864" max="4866" width="0" style="65" hidden="1" customWidth="1"/>
    <col min="4867" max="4867" width="11.5546875" style="65"/>
    <col min="4868" max="4868" width="1.44140625" style="65" customWidth="1"/>
    <col min="4869" max="4869" width="2" style="65" customWidth="1"/>
    <col min="4870" max="4870" width="0.5546875" style="65" customWidth="1"/>
    <col min="4871" max="4871" width="18.5546875" style="65" customWidth="1"/>
    <col min="4872" max="4872" width="12.6640625" style="65" customWidth="1"/>
    <col min="4873" max="4873" width="0" style="65" hidden="1" customWidth="1"/>
    <col min="4874" max="4874" width="17" style="65" customWidth="1"/>
    <col min="4875" max="4875" width="13.6640625" style="65" customWidth="1"/>
    <col min="4876" max="4876" width="0" style="65" hidden="1" customWidth="1"/>
    <col min="4877" max="4877" width="18.33203125" style="65" customWidth="1"/>
    <col min="4878" max="4878" width="1.44140625" style="65" customWidth="1"/>
    <col min="4879" max="4879" width="11.5546875" style="65"/>
    <col min="4880" max="4903" width="0" style="65" hidden="1" customWidth="1"/>
    <col min="4904" max="5119" width="11.5546875" style="65"/>
    <col min="5120" max="5122" width="0" style="65" hidden="1" customWidth="1"/>
    <col min="5123" max="5123" width="11.5546875" style="65"/>
    <col min="5124" max="5124" width="1.44140625" style="65" customWidth="1"/>
    <col min="5125" max="5125" width="2" style="65" customWidth="1"/>
    <col min="5126" max="5126" width="0.5546875" style="65" customWidth="1"/>
    <col min="5127" max="5127" width="18.5546875" style="65" customWidth="1"/>
    <col min="5128" max="5128" width="12.6640625" style="65" customWidth="1"/>
    <col min="5129" max="5129" width="0" style="65" hidden="1" customWidth="1"/>
    <col min="5130" max="5130" width="17" style="65" customWidth="1"/>
    <col min="5131" max="5131" width="13.6640625" style="65" customWidth="1"/>
    <col min="5132" max="5132" width="0" style="65" hidden="1" customWidth="1"/>
    <col min="5133" max="5133" width="18.33203125" style="65" customWidth="1"/>
    <col min="5134" max="5134" width="1.44140625" style="65" customWidth="1"/>
    <col min="5135" max="5135" width="11.5546875" style="65"/>
    <col min="5136" max="5159" width="0" style="65" hidden="1" customWidth="1"/>
    <col min="5160" max="5375" width="11.5546875" style="65"/>
    <col min="5376" max="5378" width="0" style="65" hidden="1" customWidth="1"/>
    <col min="5379" max="5379" width="11.5546875" style="65"/>
    <col min="5380" max="5380" width="1.44140625" style="65" customWidth="1"/>
    <col min="5381" max="5381" width="2" style="65" customWidth="1"/>
    <col min="5382" max="5382" width="0.5546875" style="65" customWidth="1"/>
    <col min="5383" max="5383" width="18.5546875" style="65" customWidth="1"/>
    <col min="5384" max="5384" width="12.6640625" style="65" customWidth="1"/>
    <col min="5385" max="5385" width="0" style="65" hidden="1" customWidth="1"/>
    <col min="5386" max="5386" width="17" style="65" customWidth="1"/>
    <col min="5387" max="5387" width="13.6640625" style="65" customWidth="1"/>
    <col min="5388" max="5388" width="0" style="65" hidden="1" customWidth="1"/>
    <col min="5389" max="5389" width="18.33203125" style="65" customWidth="1"/>
    <col min="5390" max="5390" width="1.44140625" style="65" customWidth="1"/>
    <col min="5391" max="5391" width="11.5546875" style="65"/>
    <col min="5392" max="5415" width="0" style="65" hidden="1" customWidth="1"/>
    <col min="5416" max="5631" width="11.5546875" style="65"/>
    <col min="5632" max="5634" width="0" style="65" hidden="1" customWidth="1"/>
    <col min="5635" max="5635" width="11.5546875" style="65"/>
    <col min="5636" max="5636" width="1.44140625" style="65" customWidth="1"/>
    <col min="5637" max="5637" width="2" style="65" customWidth="1"/>
    <col min="5638" max="5638" width="0.5546875" style="65" customWidth="1"/>
    <col min="5639" max="5639" width="18.5546875" style="65" customWidth="1"/>
    <col min="5640" max="5640" width="12.6640625" style="65" customWidth="1"/>
    <col min="5641" max="5641" width="0" style="65" hidden="1" customWidth="1"/>
    <col min="5642" max="5642" width="17" style="65" customWidth="1"/>
    <col min="5643" max="5643" width="13.6640625" style="65" customWidth="1"/>
    <col min="5644" max="5644" width="0" style="65" hidden="1" customWidth="1"/>
    <col min="5645" max="5645" width="18.33203125" style="65" customWidth="1"/>
    <col min="5646" max="5646" width="1.44140625" style="65" customWidth="1"/>
    <col min="5647" max="5647" width="11.5546875" style="65"/>
    <col min="5648" max="5671" width="0" style="65" hidden="1" customWidth="1"/>
    <col min="5672" max="5887" width="11.5546875" style="65"/>
    <col min="5888" max="5890" width="0" style="65" hidden="1" customWidth="1"/>
    <col min="5891" max="5891" width="11.5546875" style="65"/>
    <col min="5892" max="5892" width="1.44140625" style="65" customWidth="1"/>
    <col min="5893" max="5893" width="2" style="65" customWidth="1"/>
    <col min="5894" max="5894" width="0.5546875" style="65" customWidth="1"/>
    <col min="5895" max="5895" width="18.5546875" style="65" customWidth="1"/>
    <col min="5896" max="5896" width="12.6640625" style="65" customWidth="1"/>
    <col min="5897" max="5897" width="0" style="65" hidden="1" customWidth="1"/>
    <col min="5898" max="5898" width="17" style="65" customWidth="1"/>
    <col min="5899" max="5899" width="13.6640625" style="65" customWidth="1"/>
    <col min="5900" max="5900" width="0" style="65" hidden="1" customWidth="1"/>
    <col min="5901" max="5901" width="18.33203125" style="65" customWidth="1"/>
    <col min="5902" max="5902" width="1.44140625" style="65" customWidth="1"/>
    <col min="5903" max="5903" width="11.5546875" style="65"/>
    <col min="5904" max="5927" width="0" style="65" hidden="1" customWidth="1"/>
    <col min="5928" max="6143" width="11.5546875" style="65"/>
    <col min="6144" max="6146" width="0" style="65" hidden="1" customWidth="1"/>
    <col min="6147" max="6147" width="11.5546875" style="65"/>
    <col min="6148" max="6148" width="1.44140625" style="65" customWidth="1"/>
    <col min="6149" max="6149" width="2" style="65" customWidth="1"/>
    <col min="6150" max="6150" width="0.5546875" style="65" customWidth="1"/>
    <col min="6151" max="6151" width="18.5546875" style="65" customWidth="1"/>
    <col min="6152" max="6152" width="12.6640625" style="65" customWidth="1"/>
    <col min="6153" max="6153" width="0" style="65" hidden="1" customWidth="1"/>
    <col min="6154" max="6154" width="17" style="65" customWidth="1"/>
    <col min="6155" max="6155" width="13.6640625" style="65" customWidth="1"/>
    <col min="6156" max="6156" width="0" style="65" hidden="1" customWidth="1"/>
    <col min="6157" max="6157" width="18.33203125" style="65" customWidth="1"/>
    <col min="6158" max="6158" width="1.44140625" style="65" customWidth="1"/>
    <col min="6159" max="6159" width="11.5546875" style="65"/>
    <col min="6160" max="6183" width="0" style="65" hidden="1" customWidth="1"/>
    <col min="6184" max="6399" width="11.5546875" style="65"/>
    <col min="6400" max="6402" width="0" style="65" hidden="1" customWidth="1"/>
    <col min="6403" max="6403" width="11.5546875" style="65"/>
    <col min="6404" max="6404" width="1.44140625" style="65" customWidth="1"/>
    <col min="6405" max="6405" width="2" style="65" customWidth="1"/>
    <col min="6406" max="6406" width="0.5546875" style="65" customWidth="1"/>
    <col min="6407" max="6407" width="18.5546875" style="65" customWidth="1"/>
    <col min="6408" max="6408" width="12.6640625" style="65" customWidth="1"/>
    <col min="6409" max="6409" width="0" style="65" hidden="1" customWidth="1"/>
    <col min="6410" max="6410" width="17" style="65" customWidth="1"/>
    <col min="6411" max="6411" width="13.6640625" style="65" customWidth="1"/>
    <col min="6412" max="6412" width="0" style="65" hidden="1" customWidth="1"/>
    <col min="6413" max="6413" width="18.33203125" style="65" customWidth="1"/>
    <col min="6414" max="6414" width="1.44140625" style="65" customWidth="1"/>
    <col min="6415" max="6415" width="11.5546875" style="65"/>
    <col min="6416" max="6439" width="0" style="65" hidden="1" customWidth="1"/>
    <col min="6440" max="6655" width="11.5546875" style="65"/>
    <col min="6656" max="6658" width="0" style="65" hidden="1" customWidth="1"/>
    <col min="6659" max="6659" width="11.5546875" style="65"/>
    <col min="6660" max="6660" width="1.44140625" style="65" customWidth="1"/>
    <col min="6661" max="6661" width="2" style="65" customWidth="1"/>
    <col min="6662" max="6662" width="0.5546875" style="65" customWidth="1"/>
    <col min="6663" max="6663" width="18.5546875" style="65" customWidth="1"/>
    <col min="6664" max="6664" width="12.6640625" style="65" customWidth="1"/>
    <col min="6665" max="6665" width="0" style="65" hidden="1" customWidth="1"/>
    <col min="6666" max="6666" width="17" style="65" customWidth="1"/>
    <col min="6667" max="6667" width="13.6640625" style="65" customWidth="1"/>
    <col min="6668" max="6668" width="0" style="65" hidden="1" customWidth="1"/>
    <col min="6669" max="6669" width="18.33203125" style="65" customWidth="1"/>
    <col min="6670" max="6670" width="1.44140625" style="65" customWidth="1"/>
    <col min="6671" max="6671" width="11.5546875" style="65"/>
    <col min="6672" max="6695" width="0" style="65" hidden="1" customWidth="1"/>
    <col min="6696" max="6911" width="11.5546875" style="65"/>
    <col min="6912" max="6914" width="0" style="65" hidden="1" customWidth="1"/>
    <col min="6915" max="6915" width="11.5546875" style="65"/>
    <col min="6916" max="6916" width="1.44140625" style="65" customWidth="1"/>
    <col min="6917" max="6917" width="2" style="65" customWidth="1"/>
    <col min="6918" max="6918" width="0.5546875" style="65" customWidth="1"/>
    <col min="6919" max="6919" width="18.5546875" style="65" customWidth="1"/>
    <col min="6920" max="6920" width="12.6640625" style="65" customWidth="1"/>
    <col min="6921" max="6921" width="0" style="65" hidden="1" customWidth="1"/>
    <col min="6922" max="6922" width="17" style="65" customWidth="1"/>
    <col min="6923" max="6923" width="13.6640625" style="65" customWidth="1"/>
    <col min="6924" max="6924" width="0" style="65" hidden="1" customWidth="1"/>
    <col min="6925" max="6925" width="18.33203125" style="65" customWidth="1"/>
    <col min="6926" max="6926" width="1.44140625" style="65" customWidth="1"/>
    <col min="6927" max="6927" width="11.5546875" style="65"/>
    <col min="6928" max="6951" width="0" style="65" hidden="1" customWidth="1"/>
    <col min="6952" max="7167" width="11.5546875" style="65"/>
    <col min="7168" max="7170" width="0" style="65" hidden="1" customWidth="1"/>
    <col min="7171" max="7171" width="11.5546875" style="65"/>
    <col min="7172" max="7172" width="1.44140625" style="65" customWidth="1"/>
    <col min="7173" max="7173" width="2" style="65" customWidth="1"/>
    <col min="7174" max="7174" width="0.5546875" style="65" customWidth="1"/>
    <col min="7175" max="7175" width="18.5546875" style="65" customWidth="1"/>
    <col min="7176" max="7176" width="12.6640625" style="65" customWidth="1"/>
    <col min="7177" max="7177" width="0" style="65" hidden="1" customWidth="1"/>
    <col min="7178" max="7178" width="17" style="65" customWidth="1"/>
    <col min="7179" max="7179" width="13.6640625" style="65" customWidth="1"/>
    <col min="7180" max="7180" width="0" style="65" hidden="1" customWidth="1"/>
    <col min="7181" max="7181" width="18.33203125" style="65" customWidth="1"/>
    <col min="7182" max="7182" width="1.44140625" style="65" customWidth="1"/>
    <col min="7183" max="7183" width="11.5546875" style="65"/>
    <col min="7184" max="7207" width="0" style="65" hidden="1" customWidth="1"/>
    <col min="7208" max="7423" width="11.5546875" style="65"/>
    <col min="7424" max="7426" width="0" style="65" hidden="1" customWidth="1"/>
    <col min="7427" max="7427" width="11.5546875" style="65"/>
    <col min="7428" max="7428" width="1.44140625" style="65" customWidth="1"/>
    <col min="7429" max="7429" width="2" style="65" customWidth="1"/>
    <col min="7430" max="7430" width="0.5546875" style="65" customWidth="1"/>
    <col min="7431" max="7431" width="18.5546875" style="65" customWidth="1"/>
    <col min="7432" max="7432" width="12.6640625" style="65" customWidth="1"/>
    <col min="7433" max="7433" width="0" style="65" hidden="1" customWidth="1"/>
    <col min="7434" max="7434" width="17" style="65" customWidth="1"/>
    <col min="7435" max="7435" width="13.6640625" style="65" customWidth="1"/>
    <col min="7436" max="7436" width="0" style="65" hidden="1" customWidth="1"/>
    <col min="7437" max="7437" width="18.33203125" style="65" customWidth="1"/>
    <col min="7438" max="7438" width="1.44140625" style="65" customWidth="1"/>
    <col min="7439" max="7439" width="11.5546875" style="65"/>
    <col min="7440" max="7463" width="0" style="65" hidden="1" customWidth="1"/>
    <col min="7464" max="7679" width="11.5546875" style="65"/>
    <col min="7680" max="7682" width="0" style="65" hidden="1" customWidth="1"/>
    <col min="7683" max="7683" width="11.5546875" style="65"/>
    <col min="7684" max="7684" width="1.44140625" style="65" customWidth="1"/>
    <col min="7685" max="7685" width="2" style="65" customWidth="1"/>
    <col min="7686" max="7686" width="0.5546875" style="65" customWidth="1"/>
    <col min="7687" max="7687" width="18.5546875" style="65" customWidth="1"/>
    <col min="7688" max="7688" width="12.6640625" style="65" customWidth="1"/>
    <col min="7689" max="7689" width="0" style="65" hidden="1" customWidth="1"/>
    <col min="7690" max="7690" width="17" style="65" customWidth="1"/>
    <col min="7691" max="7691" width="13.6640625" style="65" customWidth="1"/>
    <col min="7692" max="7692" width="0" style="65" hidden="1" customWidth="1"/>
    <col min="7693" max="7693" width="18.33203125" style="65" customWidth="1"/>
    <col min="7694" max="7694" width="1.44140625" style="65" customWidth="1"/>
    <col min="7695" max="7695" width="11.5546875" style="65"/>
    <col min="7696" max="7719" width="0" style="65" hidden="1" customWidth="1"/>
    <col min="7720" max="7935" width="11.5546875" style="65"/>
    <col min="7936" max="7938" width="0" style="65" hidden="1" customWidth="1"/>
    <col min="7939" max="7939" width="11.5546875" style="65"/>
    <col min="7940" max="7940" width="1.44140625" style="65" customWidth="1"/>
    <col min="7941" max="7941" width="2" style="65" customWidth="1"/>
    <col min="7942" max="7942" width="0.5546875" style="65" customWidth="1"/>
    <col min="7943" max="7943" width="18.5546875" style="65" customWidth="1"/>
    <col min="7944" max="7944" width="12.6640625" style="65" customWidth="1"/>
    <col min="7945" max="7945" width="0" style="65" hidden="1" customWidth="1"/>
    <col min="7946" max="7946" width="17" style="65" customWidth="1"/>
    <col min="7947" max="7947" width="13.6640625" style="65" customWidth="1"/>
    <col min="7948" max="7948" width="0" style="65" hidden="1" customWidth="1"/>
    <col min="7949" max="7949" width="18.33203125" style="65" customWidth="1"/>
    <col min="7950" max="7950" width="1.44140625" style="65" customWidth="1"/>
    <col min="7951" max="7951" width="11.5546875" style="65"/>
    <col min="7952" max="7975" width="0" style="65" hidden="1" customWidth="1"/>
    <col min="7976" max="8191" width="11.5546875" style="65"/>
    <col min="8192" max="8194" width="0" style="65" hidden="1" customWidth="1"/>
    <col min="8195" max="8195" width="11.5546875" style="65"/>
    <col min="8196" max="8196" width="1.44140625" style="65" customWidth="1"/>
    <col min="8197" max="8197" width="2" style="65" customWidth="1"/>
    <col min="8198" max="8198" width="0.5546875" style="65" customWidth="1"/>
    <col min="8199" max="8199" width="18.5546875" style="65" customWidth="1"/>
    <col min="8200" max="8200" width="12.6640625" style="65" customWidth="1"/>
    <col min="8201" max="8201" width="0" style="65" hidden="1" customWidth="1"/>
    <col min="8202" max="8202" width="17" style="65" customWidth="1"/>
    <col min="8203" max="8203" width="13.6640625" style="65" customWidth="1"/>
    <col min="8204" max="8204" width="0" style="65" hidden="1" customWidth="1"/>
    <col min="8205" max="8205" width="18.33203125" style="65" customWidth="1"/>
    <col min="8206" max="8206" width="1.44140625" style="65" customWidth="1"/>
    <col min="8207" max="8207" width="11.5546875" style="65"/>
    <col min="8208" max="8231" width="0" style="65" hidden="1" customWidth="1"/>
    <col min="8232" max="8447" width="11.5546875" style="65"/>
    <col min="8448" max="8450" width="0" style="65" hidden="1" customWidth="1"/>
    <col min="8451" max="8451" width="11.5546875" style="65"/>
    <col min="8452" max="8452" width="1.44140625" style="65" customWidth="1"/>
    <col min="8453" max="8453" width="2" style="65" customWidth="1"/>
    <col min="8454" max="8454" width="0.5546875" style="65" customWidth="1"/>
    <col min="8455" max="8455" width="18.5546875" style="65" customWidth="1"/>
    <col min="8456" max="8456" width="12.6640625" style="65" customWidth="1"/>
    <col min="8457" max="8457" width="0" style="65" hidden="1" customWidth="1"/>
    <col min="8458" max="8458" width="17" style="65" customWidth="1"/>
    <col min="8459" max="8459" width="13.6640625" style="65" customWidth="1"/>
    <col min="8460" max="8460" width="0" style="65" hidden="1" customWidth="1"/>
    <col min="8461" max="8461" width="18.33203125" style="65" customWidth="1"/>
    <col min="8462" max="8462" width="1.44140625" style="65" customWidth="1"/>
    <col min="8463" max="8463" width="11.5546875" style="65"/>
    <col min="8464" max="8487" width="0" style="65" hidden="1" customWidth="1"/>
    <col min="8488" max="8703" width="11.5546875" style="65"/>
    <col min="8704" max="8706" width="0" style="65" hidden="1" customWidth="1"/>
    <col min="8707" max="8707" width="11.5546875" style="65"/>
    <col min="8708" max="8708" width="1.44140625" style="65" customWidth="1"/>
    <col min="8709" max="8709" width="2" style="65" customWidth="1"/>
    <col min="8710" max="8710" width="0.5546875" style="65" customWidth="1"/>
    <col min="8711" max="8711" width="18.5546875" style="65" customWidth="1"/>
    <col min="8712" max="8712" width="12.6640625" style="65" customWidth="1"/>
    <col min="8713" max="8713" width="0" style="65" hidden="1" customWidth="1"/>
    <col min="8714" max="8714" width="17" style="65" customWidth="1"/>
    <col min="8715" max="8715" width="13.6640625" style="65" customWidth="1"/>
    <col min="8716" max="8716" width="0" style="65" hidden="1" customWidth="1"/>
    <col min="8717" max="8717" width="18.33203125" style="65" customWidth="1"/>
    <col min="8718" max="8718" width="1.44140625" style="65" customWidth="1"/>
    <col min="8719" max="8719" width="11.5546875" style="65"/>
    <col min="8720" max="8743" width="0" style="65" hidden="1" customWidth="1"/>
    <col min="8744" max="8959" width="11.5546875" style="65"/>
    <col min="8960" max="8962" width="0" style="65" hidden="1" customWidth="1"/>
    <col min="8963" max="8963" width="11.5546875" style="65"/>
    <col min="8964" max="8964" width="1.44140625" style="65" customWidth="1"/>
    <col min="8965" max="8965" width="2" style="65" customWidth="1"/>
    <col min="8966" max="8966" width="0.5546875" style="65" customWidth="1"/>
    <col min="8967" max="8967" width="18.5546875" style="65" customWidth="1"/>
    <col min="8968" max="8968" width="12.6640625" style="65" customWidth="1"/>
    <col min="8969" max="8969" width="0" style="65" hidden="1" customWidth="1"/>
    <col min="8970" max="8970" width="17" style="65" customWidth="1"/>
    <col min="8971" max="8971" width="13.6640625" style="65" customWidth="1"/>
    <col min="8972" max="8972" width="0" style="65" hidden="1" customWidth="1"/>
    <col min="8973" max="8973" width="18.33203125" style="65" customWidth="1"/>
    <col min="8974" max="8974" width="1.44140625" style="65" customWidth="1"/>
    <col min="8975" max="8975" width="11.5546875" style="65"/>
    <col min="8976" max="8999" width="0" style="65" hidden="1" customWidth="1"/>
    <col min="9000" max="9215" width="11.5546875" style="65"/>
    <col min="9216" max="9218" width="0" style="65" hidden="1" customWidth="1"/>
    <col min="9219" max="9219" width="11.5546875" style="65"/>
    <col min="9220" max="9220" width="1.44140625" style="65" customWidth="1"/>
    <col min="9221" max="9221" width="2" style="65" customWidth="1"/>
    <col min="9222" max="9222" width="0.5546875" style="65" customWidth="1"/>
    <col min="9223" max="9223" width="18.5546875" style="65" customWidth="1"/>
    <col min="9224" max="9224" width="12.6640625" style="65" customWidth="1"/>
    <col min="9225" max="9225" width="0" style="65" hidden="1" customWidth="1"/>
    <col min="9226" max="9226" width="17" style="65" customWidth="1"/>
    <col min="9227" max="9227" width="13.6640625" style="65" customWidth="1"/>
    <col min="9228" max="9228" width="0" style="65" hidden="1" customWidth="1"/>
    <col min="9229" max="9229" width="18.33203125" style="65" customWidth="1"/>
    <col min="9230" max="9230" width="1.44140625" style="65" customWidth="1"/>
    <col min="9231" max="9231" width="11.5546875" style="65"/>
    <col min="9232" max="9255" width="0" style="65" hidden="1" customWidth="1"/>
    <col min="9256" max="9471" width="11.5546875" style="65"/>
    <col min="9472" max="9474" width="0" style="65" hidden="1" customWidth="1"/>
    <col min="9475" max="9475" width="11.5546875" style="65"/>
    <col min="9476" max="9476" width="1.44140625" style="65" customWidth="1"/>
    <col min="9477" max="9477" width="2" style="65" customWidth="1"/>
    <col min="9478" max="9478" width="0.5546875" style="65" customWidth="1"/>
    <col min="9479" max="9479" width="18.5546875" style="65" customWidth="1"/>
    <col min="9480" max="9480" width="12.6640625" style="65" customWidth="1"/>
    <col min="9481" max="9481" width="0" style="65" hidden="1" customWidth="1"/>
    <col min="9482" max="9482" width="17" style="65" customWidth="1"/>
    <col min="9483" max="9483" width="13.6640625" style="65" customWidth="1"/>
    <col min="9484" max="9484" width="0" style="65" hidden="1" customWidth="1"/>
    <col min="9485" max="9485" width="18.33203125" style="65" customWidth="1"/>
    <col min="9486" max="9486" width="1.44140625" style="65" customWidth="1"/>
    <col min="9487" max="9487" width="11.5546875" style="65"/>
    <col min="9488" max="9511" width="0" style="65" hidden="1" customWidth="1"/>
    <col min="9512" max="9727" width="11.5546875" style="65"/>
    <col min="9728" max="9730" width="0" style="65" hidden="1" customWidth="1"/>
    <col min="9731" max="9731" width="11.5546875" style="65"/>
    <col min="9732" max="9732" width="1.44140625" style="65" customWidth="1"/>
    <col min="9733" max="9733" width="2" style="65" customWidth="1"/>
    <col min="9734" max="9734" width="0.5546875" style="65" customWidth="1"/>
    <col min="9735" max="9735" width="18.5546875" style="65" customWidth="1"/>
    <col min="9736" max="9736" width="12.6640625" style="65" customWidth="1"/>
    <col min="9737" max="9737" width="0" style="65" hidden="1" customWidth="1"/>
    <col min="9738" max="9738" width="17" style="65" customWidth="1"/>
    <col min="9739" max="9739" width="13.6640625" style="65" customWidth="1"/>
    <col min="9740" max="9740" width="0" style="65" hidden="1" customWidth="1"/>
    <col min="9741" max="9741" width="18.33203125" style="65" customWidth="1"/>
    <col min="9742" max="9742" width="1.44140625" style="65" customWidth="1"/>
    <col min="9743" max="9743" width="11.5546875" style="65"/>
    <col min="9744" max="9767" width="0" style="65" hidden="1" customWidth="1"/>
    <col min="9768" max="9983" width="11.5546875" style="65"/>
    <col min="9984" max="9986" width="0" style="65" hidden="1" customWidth="1"/>
    <col min="9987" max="9987" width="11.5546875" style="65"/>
    <col min="9988" max="9988" width="1.44140625" style="65" customWidth="1"/>
    <col min="9989" max="9989" width="2" style="65" customWidth="1"/>
    <col min="9990" max="9990" width="0.5546875" style="65" customWidth="1"/>
    <col min="9991" max="9991" width="18.5546875" style="65" customWidth="1"/>
    <col min="9992" max="9992" width="12.6640625" style="65" customWidth="1"/>
    <col min="9993" max="9993" width="0" style="65" hidden="1" customWidth="1"/>
    <col min="9994" max="9994" width="17" style="65" customWidth="1"/>
    <col min="9995" max="9995" width="13.6640625" style="65" customWidth="1"/>
    <col min="9996" max="9996" width="0" style="65" hidden="1" customWidth="1"/>
    <col min="9997" max="9997" width="18.33203125" style="65" customWidth="1"/>
    <col min="9998" max="9998" width="1.44140625" style="65" customWidth="1"/>
    <col min="9999" max="9999" width="11.5546875" style="65"/>
    <col min="10000" max="10023" width="0" style="65" hidden="1" customWidth="1"/>
    <col min="10024" max="10239" width="11.5546875" style="65"/>
    <col min="10240" max="10242" width="0" style="65" hidden="1" customWidth="1"/>
    <col min="10243" max="10243" width="11.5546875" style="65"/>
    <col min="10244" max="10244" width="1.44140625" style="65" customWidth="1"/>
    <col min="10245" max="10245" width="2" style="65" customWidth="1"/>
    <col min="10246" max="10246" width="0.5546875" style="65" customWidth="1"/>
    <col min="10247" max="10247" width="18.5546875" style="65" customWidth="1"/>
    <col min="10248" max="10248" width="12.6640625" style="65" customWidth="1"/>
    <col min="10249" max="10249" width="0" style="65" hidden="1" customWidth="1"/>
    <col min="10250" max="10250" width="17" style="65" customWidth="1"/>
    <col min="10251" max="10251" width="13.6640625" style="65" customWidth="1"/>
    <col min="10252" max="10252" width="0" style="65" hidden="1" customWidth="1"/>
    <col min="10253" max="10253" width="18.33203125" style="65" customWidth="1"/>
    <col min="10254" max="10254" width="1.44140625" style="65" customWidth="1"/>
    <col min="10255" max="10255" width="11.5546875" style="65"/>
    <col min="10256" max="10279" width="0" style="65" hidden="1" customWidth="1"/>
    <col min="10280" max="10495" width="11.5546875" style="65"/>
    <col min="10496" max="10498" width="0" style="65" hidden="1" customWidth="1"/>
    <col min="10499" max="10499" width="11.5546875" style="65"/>
    <col min="10500" max="10500" width="1.44140625" style="65" customWidth="1"/>
    <col min="10501" max="10501" width="2" style="65" customWidth="1"/>
    <col min="10502" max="10502" width="0.5546875" style="65" customWidth="1"/>
    <col min="10503" max="10503" width="18.5546875" style="65" customWidth="1"/>
    <col min="10504" max="10504" width="12.6640625" style="65" customWidth="1"/>
    <col min="10505" max="10505" width="0" style="65" hidden="1" customWidth="1"/>
    <col min="10506" max="10506" width="17" style="65" customWidth="1"/>
    <col min="10507" max="10507" width="13.6640625" style="65" customWidth="1"/>
    <col min="10508" max="10508" width="0" style="65" hidden="1" customWidth="1"/>
    <col min="10509" max="10509" width="18.33203125" style="65" customWidth="1"/>
    <col min="10510" max="10510" width="1.44140625" style="65" customWidth="1"/>
    <col min="10511" max="10511" width="11.5546875" style="65"/>
    <col min="10512" max="10535" width="0" style="65" hidden="1" customWidth="1"/>
    <col min="10536" max="10751" width="11.5546875" style="65"/>
    <col min="10752" max="10754" width="0" style="65" hidden="1" customWidth="1"/>
    <col min="10755" max="10755" width="11.5546875" style="65"/>
    <col min="10756" max="10756" width="1.44140625" style="65" customWidth="1"/>
    <col min="10757" max="10757" width="2" style="65" customWidth="1"/>
    <col min="10758" max="10758" width="0.5546875" style="65" customWidth="1"/>
    <col min="10759" max="10759" width="18.5546875" style="65" customWidth="1"/>
    <col min="10760" max="10760" width="12.6640625" style="65" customWidth="1"/>
    <col min="10761" max="10761" width="0" style="65" hidden="1" customWidth="1"/>
    <col min="10762" max="10762" width="17" style="65" customWidth="1"/>
    <col min="10763" max="10763" width="13.6640625" style="65" customWidth="1"/>
    <col min="10764" max="10764" width="0" style="65" hidden="1" customWidth="1"/>
    <col min="10765" max="10765" width="18.33203125" style="65" customWidth="1"/>
    <col min="10766" max="10766" width="1.44140625" style="65" customWidth="1"/>
    <col min="10767" max="10767" width="11.5546875" style="65"/>
    <col min="10768" max="10791" width="0" style="65" hidden="1" customWidth="1"/>
    <col min="10792" max="11007" width="11.5546875" style="65"/>
    <col min="11008" max="11010" width="0" style="65" hidden="1" customWidth="1"/>
    <col min="11011" max="11011" width="11.5546875" style="65"/>
    <col min="11012" max="11012" width="1.44140625" style="65" customWidth="1"/>
    <col min="11013" max="11013" width="2" style="65" customWidth="1"/>
    <col min="11014" max="11014" width="0.5546875" style="65" customWidth="1"/>
    <col min="11015" max="11015" width="18.5546875" style="65" customWidth="1"/>
    <col min="11016" max="11016" width="12.6640625" style="65" customWidth="1"/>
    <col min="11017" max="11017" width="0" style="65" hidden="1" customWidth="1"/>
    <col min="11018" max="11018" width="17" style="65" customWidth="1"/>
    <col min="11019" max="11019" width="13.6640625" style="65" customWidth="1"/>
    <col min="11020" max="11020" width="0" style="65" hidden="1" customWidth="1"/>
    <col min="11021" max="11021" width="18.33203125" style="65" customWidth="1"/>
    <col min="11022" max="11022" width="1.44140625" style="65" customWidth="1"/>
    <col min="11023" max="11023" width="11.5546875" style="65"/>
    <col min="11024" max="11047" width="0" style="65" hidden="1" customWidth="1"/>
    <col min="11048" max="11263" width="11.5546875" style="65"/>
    <col min="11264" max="11266" width="0" style="65" hidden="1" customWidth="1"/>
    <col min="11267" max="11267" width="11.5546875" style="65"/>
    <col min="11268" max="11268" width="1.44140625" style="65" customWidth="1"/>
    <col min="11269" max="11269" width="2" style="65" customWidth="1"/>
    <col min="11270" max="11270" width="0.5546875" style="65" customWidth="1"/>
    <col min="11271" max="11271" width="18.5546875" style="65" customWidth="1"/>
    <col min="11272" max="11272" width="12.6640625" style="65" customWidth="1"/>
    <col min="11273" max="11273" width="0" style="65" hidden="1" customWidth="1"/>
    <col min="11274" max="11274" width="17" style="65" customWidth="1"/>
    <col min="11275" max="11275" width="13.6640625" style="65" customWidth="1"/>
    <col min="11276" max="11276" width="0" style="65" hidden="1" customWidth="1"/>
    <col min="11277" max="11277" width="18.33203125" style="65" customWidth="1"/>
    <col min="11278" max="11278" width="1.44140625" style="65" customWidth="1"/>
    <col min="11279" max="11279" width="11.5546875" style="65"/>
    <col min="11280" max="11303" width="0" style="65" hidden="1" customWidth="1"/>
    <col min="11304" max="11519" width="11.5546875" style="65"/>
    <col min="11520" max="11522" width="0" style="65" hidden="1" customWidth="1"/>
    <col min="11523" max="11523" width="11.5546875" style="65"/>
    <col min="11524" max="11524" width="1.44140625" style="65" customWidth="1"/>
    <col min="11525" max="11525" width="2" style="65" customWidth="1"/>
    <col min="11526" max="11526" width="0.5546875" style="65" customWidth="1"/>
    <col min="11527" max="11527" width="18.5546875" style="65" customWidth="1"/>
    <col min="11528" max="11528" width="12.6640625" style="65" customWidth="1"/>
    <col min="11529" max="11529" width="0" style="65" hidden="1" customWidth="1"/>
    <col min="11530" max="11530" width="17" style="65" customWidth="1"/>
    <col min="11531" max="11531" width="13.6640625" style="65" customWidth="1"/>
    <col min="11532" max="11532" width="0" style="65" hidden="1" customWidth="1"/>
    <col min="11533" max="11533" width="18.33203125" style="65" customWidth="1"/>
    <col min="11534" max="11534" width="1.44140625" style="65" customWidth="1"/>
    <col min="11535" max="11535" width="11.5546875" style="65"/>
    <col min="11536" max="11559" width="0" style="65" hidden="1" customWidth="1"/>
    <col min="11560" max="11775" width="11.5546875" style="65"/>
    <col min="11776" max="11778" width="0" style="65" hidden="1" customWidth="1"/>
    <col min="11779" max="11779" width="11.5546875" style="65"/>
    <col min="11780" max="11780" width="1.44140625" style="65" customWidth="1"/>
    <col min="11781" max="11781" width="2" style="65" customWidth="1"/>
    <col min="11782" max="11782" width="0.5546875" style="65" customWidth="1"/>
    <col min="11783" max="11783" width="18.5546875" style="65" customWidth="1"/>
    <col min="11784" max="11784" width="12.6640625" style="65" customWidth="1"/>
    <col min="11785" max="11785" width="0" style="65" hidden="1" customWidth="1"/>
    <col min="11786" max="11786" width="17" style="65" customWidth="1"/>
    <col min="11787" max="11787" width="13.6640625" style="65" customWidth="1"/>
    <col min="11788" max="11788" width="0" style="65" hidden="1" customWidth="1"/>
    <col min="11789" max="11789" width="18.33203125" style="65" customWidth="1"/>
    <col min="11790" max="11790" width="1.44140625" style="65" customWidth="1"/>
    <col min="11791" max="11791" width="11.5546875" style="65"/>
    <col min="11792" max="11815" width="0" style="65" hidden="1" customWidth="1"/>
    <col min="11816" max="12031" width="11.5546875" style="65"/>
    <col min="12032" max="12034" width="0" style="65" hidden="1" customWidth="1"/>
    <col min="12035" max="12035" width="11.5546875" style="65"/>
    <col min="12036" max="12036" width="1.44140625" style="65" customWidth="1"/>
    <col min="12037" max="12037" width="2" style="65" customWidth="1"/>
    <col min="12038" max="12038" width="0.5546875" style="65" customWidth="1"/>
    <col min="12039" max="12039" width="18.5546875" style="65" customWidth="1"/>
    <col min="12040" max="12040" width="12.6640625" style="65" customWidth="1"/>
    <col min="12041" max="12041" width="0" style="65" hidden="1" customWidth="1"/>
    <col min="12042" max="12042" width="17" style="65" customWidth="1"/>
    <col min="12043" max="12043" width="13.6640625" style="65" customWidth="1"/>
    <col min="12044" max="12044" width="0" style="65" hidden="1" customWidth="1"/>
    <col min="12045" max="12045" width="18.33203125" style="65" customWidth="1"/>
    <col min="12046" max="12046" width="1.44140625" style="65" customWidth="1"/>
    <col min="12047" max="12047" width="11.5546875" style="65"/>
    <col min="12048" max="12071" width="0" style="65" hidden="1" customWidth="1"/>
    <col min="12072" max="12287" width="11.5546875" style="65"/>
    <col min="12288" max="12290" width="0" style="65" hidden="1" customWidth="1"/>
    <col min="12291" max="12291" width="11.5546875" style="65"/>
    <col min="12292" max="12292" width="1.44140625" style="65" customWidth="1"/>
    <col min="12293" max="12293" width="2" style="65" customWidth="1"/>
    <col min="12294" max="12294" width="0.5546875" style="65" customWidth="1"/>
    <col min="12295" max="12295" width="18.5546875" style="65" customWidth="1"/>
    <col min="12296" max="12296" width="12.6640625" style="65" customWidth="1"/>
    <col min="12297" max="12297" width="0" style="65" hidden="1" customWidth="1"/>
    <col min="12298" max="12298" width="17" style="65" customWidth="1"/>
    <col min="12299" max="12299" width="13.6640625" style="65" customWidth="1"/>
    <col min="12300" max="12300" width="0" style="65" hidden="1" customWidth="1"/>
    <col min="12301" max="12301" width="18.33203125" style="65" customWidth="1"/>
    <col min="12302" max="12302" width="1.44140625" style="65" customWidth="1"/>
    <col min="12303" max="12303" width="11.5546875" style="65"/>
    <col min="12304" max="12327" width="0" style="65" hidden="1" customWidth="1"/>
    <col min="12328" max="12543" width="11.5546875" style="65"/>
    <col min="12544" max="12546" width="0" style="65" hidden="1" customWidth="1"/>
    <col min="12547" max="12547" width="11.5546875" style="65"/>
    <col min="12548" max="12548" width="1.44140625" style="65" customWidth="1"/>
    <col min="12549" max="12549" width="2" style="65" customWidth="1"/>
    <col min="12550" max="12550" width="0.5546875" style="65" customWidth="1"/>
    <col min="12551" max="12551" width="18.5546875" style="65" customWidth="1"/>
    <col min="12552" max="12552" width="12.6640625" style="65" customWidth="1"/>
    <col min="12553" max="12553" width="0" style="65" hidden="1" customWidth="1"/>
    <col min="12554" max="12554" width="17" style="65" customWidth="1"/>
    <col min="12555" max="12555" width="13.6640625" style="65" customWidth="1"/>
    <col min="12556" max="12556" width="0" style="65" hidden="1" customWidth="1"/>
    <col min="12557" max="12557" width="18.33203125" style="65" customWidth="1"/>
    <col min="12558" max="12558" width="1.44140625" style="65" customWidth="1"/>
    <col min="12559" max="12559" width="11.5546875" style="65"/>
    <col min="12560" max="12583" width="0" style="65" hidden="1" customWidth="1"/>
    <col min="12584" max="12799" width="11.5546875" style="65"/>
    <col min="12800" max="12802" width="0" style="65" hidden="1" customWidth="1"/>
    <col min="12803" max="12803" width="11.5546875" style="65"/>
    <col min="12804" max="12804" width="1.44140625" style="65" customWidth="1"/>
    <col min="12805" max="12805" width="2" style="65" customWidth="1"/>
    <col min="12806" max="12806" width="0.5546875" style="65" customWidth="1"/>
    <col min="12807" max="12807" width="18.5546875" style="65" customWidth="1"/>
    <col min="12808" max="12808" width="12.6640625" style="65" customWidth="1"/>
    <col min="12809" max="12809" width="0" style="65" hidden="1" customWidth="1"/>
    <col min="12810" max="12810" width="17" style="65" customWidth="1"/>
    <col min="12811" max="12811" width="13.6640625" style="65" customWidth="1"/>
    <col min="12812" max="12812" width="0" style="65" hidden="1" customWidth="1"/>
    <col min="12813" max="12813" width="18.33203125" style="65" customWidth="1"/>
    <col min="12814" max="12814" width="1.44140625" style="65" customWidth="1"/>
    <col min="12815" max="12815" width="11.5546875" style="65"/>
    <col min="12816" max="12839" width="0" style="65" hidden="1" customWidth="1"/>
    <col min="12840" max="13055" width="11.5546875" style="65"/>
    <col min="13056" max="13058" width="0" style="65" hidden="1" customWidth="1"/>
    <col min="13059" max="13059" width="11.5546875" style="65"/>
    <col min="13060" max="13060" width="1.44140625" style="65" customWidth="1"/>
    <col min="13061" max="13061" width="2" style="65" customWidth="1"/>
    <col min="13062" max="13062" width="0.5546875" style="65" customWidth="1"/>
    <col min="13063" max="13063" width="18.5546875" style="65" customWidth="1"/>
    <col min="13064" max="13064" width="12.6640625" style="65" customWidth="1"/>
    <col min="13065" max="13065" width="0" style="65" hidden="1" customWidth="1"/>
    <col min="13066" max="13066" width="17" style="65" customWidth="1"/>
    <col min="13067" max="13067" width="13.6640625" style="65" customWidth="1"/>
    <col min="13068" max="13068" width="0" style="65" hidden="1" customWidth="1"/>
    <col min="13069" max="13069" width="18.33203125" style="65" customWidth="1"/>
    <col min="13070" max="13070" width="1.44140625" style="65" customWidth="1"/>
    <col min="13071" max="13071" width="11.5546875" style="65"/>
    <col min="13072" max="13095" width="0" style="65" hidden="1" customWidth="1"/>
    <col min="13096" max="13311" width="11.5546875" style="65"/>
    <col min="13312" max="13314" width="0" style="65" hidden="1" customWidth="1"/>
    <col min="13315" max="13315" width="11.5546875" style="65"/>
    <col min="13316" max="13316" width="1.44140625" style="65" customWidth="1"/>
    <col min="13317" max="13317" width="2" style="65" customWidth="1"/>
    <col min="13318" max="13318" width="0.5546875" style="65" customWidth="1"/>
    <col min="13319" max="13319" width="18.5546875" style="65" customWidth="1"/>
    <col min="13320" max="13320" width="12.6640625" style="65" customWidth="1"/>
    <col min="13321" max="13321" width="0" style="65" hidden="1" customWidth="1"/>
    <col min="13322" max="13322" width="17" style="65" customWidth="1"/>
    <col min="13323" max="13323" width="13.6640625" style="65" customWidth="1"/>
    <col min="13324" max="13324" width="0" style="65" hidden="1" customWidth="1"/>
    <col min="13325" max="13325" width="18.33203125" style="65" customWidth="1"/>
    <col min="13326" max="13326" width="1.44140625" style="65" customWidth="1"/>
    <col min="13327" max="13327" width="11.5546875" style="65"/>
    <col min="13328" max="13351" width="0" style="65" hidden="1" customWidth="1"/>
    <col min="13352" max="13567" width="11.5546875" style="65"/>
    <col min="13568" max="13570" width="0" style="65" hidden="1" customWidth="1"/>
    <col min="13571" max="13571" width="11.5546875" style="65"/>
    <col min="13572" max="13572" width="1.44140625" style="65" customWidth="1"/>
    <col min="13573" max="13573" width="2" style="65" customWidth="1"/>
    <col min="13574" max="13574" width="0.5546875" style="65" customWidth="1"/>
    <col min="13575" max="13575" width="18.5546875" style="65" customWidth="1"/>
    <col min="13576" max="13576" width="12.6640625" style="65" customWidth="1"/>
    <col min="13577" max="13577" width="0" style="65" hidden="1" customWidth="1"/>
    <col min="13578" max="13578" width="17" style="65" customWidth="1"/>
    <col min="13579" max="13579" width="13.6640625" style="65" customWidth="1"/>
    <col min="13580" max="13580" width="0" style="65" hidden="1" customWidth="1"/>
    <col min="13581" max="13581" width="18.33203125" style="65" customWidth="1"/>
    <col min="13582" max="13582" width="1.44140625" style="65" customWidth="1"/>
    <col min="13583" max="13583" width="11.5546875" style="65"/>
    <col min="13584" max="13607" width="0" style="65" hidden="1" customWidth="1"/>
    <col min="13608" max="13823" width="11.5546875" style="65"/>
    <col min="13824" max="13826" width="0" style="65" hidden="1" customWidth="1"/>
    <col min="13827" max="13827" width="11.5546875" style="65"/>
    <col min="13828" max="13828" width="1.44140625" style="65" customWidth="1"/>
    <col min="13829" max="13829" width="2" style="65" customWidth="1"/>
    <col min="13830" max="13830" width="0.5546875" style="65" customWidth="1"/>
    <col min="13831" max="13831" width="18.5546875" style="65" customWidth="1"/>
    <col min="13832" max="13832" width="12.6640625" style="65" customWidth="1"/>
    <col min="13833" max="13833" width="0" style="65" hidden="1" customWidth="1"/>
    <col min="13834" max="13834" width="17" style="65" customWidth="1"/>
    <col min="13835" max="13835" width="13.6640625" style="65" customWidth="1"/>
    <col min="13836" max="13836" width="0" style="65" hidden="1" customWidth="1"/>
    <col min="13837" max="13837" width="18.33203125" style="65" customWidth="1"/>
    <col min="13838" max="13838" width="1.44140625" style="65" customWidth="1"/>
    <col min="13839" max="13839" width="11.5546875" style="65"/>
    <col min="13840" max="13863" width="0" style="65" hidden="1" customWidth="1"/>
    <col min="13864" max="14079" width="11.5546875" style="65"/>
    <col min="14080" max="14082" width="0" style="65" hidden="1" customWidth="1"/>
    <col min="14083" max="14083" width="11.5546875" style="65"/>
    <col min="14084" max="14084" width="1.44140625" style="65" customWidth="1"/>
    <col min="14085" max="14085" width="2" style="65" customWidth="1"/>
    <col min="14086" max="14086" width="0.5546875" style="65" customWidth="1"/>
    <col min="14087" max="14087" width="18.5546875" style="65" customWidth="1"/>
    <col min="14088" max="14088" width="12.6640625" style="65" customWidth="1"/>
    <col min="14089" max="14089" width="0" style="65" hidden="1" customWidth="1"/>
    <col min="14090" max="14090" width="17" style="65" customWidth="1"/>
    <col min="14091" max="14091" width="13.6640625" style="65" customWidth="1"/>
    <col min="14092" max="14092" width="0" style="65" hidden="1" customWidth="1"/>
    <col min="14093" max="14093" width="18.33203125" style="65" customWidth="1"/>
    <col min="14094" max="14094" width="1.44140625" style="65" customWidth="1"/>
    <col min="14095" max="14095" width="11.5546875" style="65"/>
    <col min="14096" max="14119" width="0" style="65" hidden="1" customWidth="1"/>
    <col min="14120" max="14335" width="11.5546875" style="65"/>
    <col min="14336" max="14338" width="0" style="65" hidden="1" customWidth="1"/>
    <col min="14339" max="14339" width="11.5546875" style="65"/>
    <col min="14340" max="14340" width="1.44140625" style="65" customWidth="1"/>
    <col min="14341" max="14341" width="2" style="65" customWidth="1"/>
    <col min="14342" max="14342" width="0.5546875" style="65" customWidth="1"/>
    <col min="14343" max="14343" width="18.5546875" style="65" customWidth="1"/>
    <col min="14344" max="14344" width="12.6640625" style="65" customWidth="1"/>
    <col min="14345" max="14345" width="0" style="65" hidden="1" customWidth="1"/>
    <col min="14346" max="14346" width="17" style="65" customWidth="1"/>
    <col min="14347" max="14347" width="13.6640625" style="65" customWidth="1"/>
    <col min="14348" max="14348" width="0" style="65" hidden="1" customWidth="1"/>
    <col min="14349" max="14349" width="18.33203125" style="65" customWidth="1"/>
    <col min="14350" max="14350" width="1.44140625" style="65" customWidth="1"/>
    <col min="14351" max="14351" width="11.5546875" style="65"/>
    <col min="14352" max="14375" width="0" style="65" hidden="1" customWidth="1"/>
    <col min="14376" max="14591" width="11.5546875" style="65"/>
    <col min="14592" max="14594" width="0" style="65" hidden="1" customWidth="1"/>
    <col min="14595" max="14595" width="11.5546875" style="65"/>
    <col min="14596" max="14596" width="1.44140625" style="65" customWidth="1"/>
    <col min="14597" max="14597" width="2" style="65" customWidth="1"/>
    <col min="14598" max="14598" width="0.5546875" style="65" customWidth="1"/>
    <col min="14599" max="14599" width="18.5546875" style="65" customWidth="1"/>
    <col min="14600" max="14600" width="12.6640625" style="65" customWidth="1"/>
    <col min="14601" max="14601" width="0" style="65" hidden="1" customWidth="1"/>
    <col min="14602" max="14602" width="17" style="65" customWidth="1"/>
    <col min="14603" max="14603" width="13.6640625" style="65" customWidth="1"/>
    <col min="14604" max="14604" width="0" style="65" hidden="1" customWidth="1"/>
    <col min="14605" max="14605" width="18.33203125" style="65" customWidth="1"/>
    <col min="14606" max="14606" width="1.44140625" style="65" customWidth="1"/>
    <col min="14607" max="14607" width="11.5546875" style="65"/>
    <col min="14608" max="14631" width="0" style="65" hidden="1" customWidth="1"/>
    <col min="14632" max="14847" width="11.5546875" style="65"/>
    <col min="14848" max="14850" width="0" style="65" hidden="1" customWidth="1"/>
    <col min="14851" max="14851" width="11.5546875" style="65"/>
    <col min="14852" max="14852" width="1.44140625" style="65" customWidth="1"/>
    <col min="14853" max="14853" width="2" style="65" customWidth="1"/>
    <col min="14854" max="14854" width="0.5546875" style="65" customWidth="1"/>
    <col min="14855" max="14855" width="18.5546875" style="65" customWidth="1"/>
    <col min="14856" max="14856" width="12.6640625" style="65" customWidth="1"/>
    <col min="14857" max="14857" width="0" style="65" hidden="1" customWidth="1"/>
    <col min="14858" max="14858" width="17" style="65" customWidth="1"/>
    <col min="14859" max="14859" width="13.6640625" style="65" customWidth="1"/>
    <col min="14860" max="14860" width="0" style="65" hidden="1" customWidth="1"/>
    <col min="14861" max="14861" width="18.33203125" style="65" customWidth="1"/>
    <col min="14862" max="14862" width="1.44140625" style="65" customWidth="1"/>
    <col min="14863" max="14863" width="11.5546875" style="65"/>
    <col min="14864" max="14887" width="0" style="65" hidden="1" customWidth="1"/>
    <col min="14888" max="15103" width="11.5546875" style="65"/>
    <col min="15104" max="15106" width="0" style="65" hidden="1" customWidth="1"/>
    <col min="15107" max="15107" width="11.5546875" style="65"/>
    <col min="15108" max="15108" width="1.44140625" style="65" customWidth="1"/>
    <col min="15109" max="15109" width="2" style="65" customWidth="1"/>
    <col min="15110" max="15110" width="0.5546875" style="65" customWidth="1"/>
    <col min="15111" max="15111" width="18.5546875" style="65" customWidth="1"/>
    <col min="15112" max="15112" width="12.6640625" style="65" customWidth="1"/>
    <col min="15113" max="15113" width="0" style="65" hidden="1" customWidth="1"/>
    <col min="15114" max="15114" width="17" style="65" customWidth="1"/>
    <col min="15115" max="15115" width="13.6640625" style="65" customWidth="1"/>
    <col min="15116" max="15116" width="0" style="65" hidden="1" customWidth="1"/>
    <col min="15117" max="15117" width="18.33203125" style="65" customWidth="1"/>
    <col min="15118" max="15118" width="1.44140625" style="65" customWidth="1"/>
    <col min="15119" max="15119" width="11.5546875" style="65"/>
    <col min="15120" max="15143" width="0" style="65" hidden="1" customWidth="1"/>
    <col min="15144" max="15359" width="11.5546875" style="65"/>
    <col min="15360" max="15362" width="0" style="65" hidden="1" customWidth="1"/>
    <col min="15363" max="15363" width="11.5546875" style="65"/>
    <col min="15364" max="15364" width="1.44140625" style="65" customWidth="1"/>
    <col min="15365" max="15365" width="2" style="65" customWidth="1"/>
    <col min="15366" max="15366" width="0.5546875" style="65" customWidth="1"/>
    <col min="15367" max="15367" width="18.5546875" style="65" customWidth="1"/>
    <col min="15368" max="15368" width="12.6640625" style="65" customWidth="1"/>
    <col min="15369" max="15369" width="0" style="65" hidden="1" customWidth="1"/>
    <col min="15370" max="15370" width="17" style="65" customWidth="1"/>
    <col min="15371" max="15371" width="13.6640625" style="65" customWidth="1"/>
    <col min="15372" max="15372" width="0" style="65" hidden="1" customWidth="1"/>
    <col min="15373" max="15373" width="18.33203125" style="65" customWidth="1"/>
    <col min="15374" max="15374" width="1.44140625" style="65" customWidth="1"/>
    <col min="15375" max="15375" width="11.5546875" style="65"/>
    <col min="15376" max="15399" width="0" style="65" hidden="1" customWidth="1"/>
    <col min="15400" max="15615" width="11.5546875" style="65"/>
    <col min="15616" max="15618" width="0" style="65" hidden="1" customWidth="1"/>
    <col min="15619" max="15619" width="11.5546875" style="65"/>
    <col min="15620" max="15620" width="1.44140625" style="65" customWidth="1"/>
    <col min="15621" max="15621" width="2" style="65" customWidth="1"/>
    <col min="15622" max="15622" width="0.5546875" style="65" customWidth="1"/>
    <col min="15623" max="15623" width="18.5546875" style="65" customWidth="1"/>
    <col min="15624" max="15624" width="12.6640625" style="65" customWidth="1"/>
    <col min="15625" max="15625" width="0" style="65" hidden="1" customWidth="1"/>
    <col min="15626" max="15626" width="17" style="65" customWidth="1"/>
    <col min="15627" max="15627" width="13.6640625" style="65" customWidth="1"/>
    <col min="15628" max="15628" width="0" style="65" hidden="1" customWidth="1"/>
    <col min="15629" max="15629" width="18.33203125" style="65" customWidth="1"/>
    <col min="15630" max="15630" width="1.44140625" style="65" customWidth="1"/>
    <col min="15631" max="15631" width="11.5546875" style="65"/>
    <col min="15632" max="15655" width="0" style="65" hidden="1" customWidth="1"/>
    <col min="15656" max="15871" width="11.5546875" style="65"/>
    <col min="15872" max="15874" width="0" style="65" hidden="1" customWidth="1"/>
    <col min="15875" max="15875" width="11.5546875" style="65"/>
    <col min="15876" max="15876" width="1.44140625" style="65" customWidth="1"/>
    <col min="15877" max="15877" width="2" style="65" customWidth="1"/>
    <col min="15878" max="15878" width="0.5546875" style="65" customWidth="1"/>
    <col min="15879" max="15879" width="18.5546875" style="65" customWidth="1"/>
    <col min="15880" max="15880" width="12.6640625" style="65" customWidth="1"/>
    <col min="15881" max="15881" width="0" style="65" hidden="1" customWidth="1"/>
    <col min="15882" max="15882" width="17" style="65" customWidth="1"/>
    <col min="15883" max="15883" width="13.6640625" style="65" customWidth="1"/>
    <col min="15884" max="15884" width="0" style="65" hidden="1" customWidth="1"/>
    <col min="15885" max="15885" width="18.33203125" style="65" customWidth="1"/>
    <col min="15886" max="15886" width="1.44140625" style="65" customWidth="1"/>
    <col min="15887" max="15887" width="11.5546875" style="65"/>
    <col min="15888" max="15911" width="0" style="65" hidden="1" customWidth="1"/>
    <col min="15912" max="16127" width="11.5546875" style="65"/>
    <col min="16128" max="16130" width="0" style="65" hidden="1" customWidth="1"/>
    <col min="16131" max="16131" width="11.5546875" style="65"/>
    <col min="16132" max="16132" width="1.44140625" style="65" customWidth="1"/>
    <col min="16133" max="16133" width="2" style="65" customWidth="1"/>
    <col min="16134" max="16134" width="0.5546875" style="65" customWidth="1"/>
    <col min="16135" max="16135" width="18.5546875" style="65" customWidth="1"/>
    <col min="16136" max="16136" width="12.6640625" style="65" customWidth="1"/>
    <col min="16137" max="16137" width="0" style="65" hidden="1" customWidth="1"/>
    <col min="16138" max="16138" width="17" style="65" customWidth="1"/>
    <col min="16139" max="16139" width="13.6640625" style="65" customWidth="1"/>
    <col min="16140" max="16140" width="0" style="65" hidden="1" customWidth="1"/>
    <col min="16141" max="16141" width="18.33203125" style="65" customWidth="1"/>
    <col min="16142" max="16142" width="1.44140625" style="65" customWidth="1"/>
    <col min="16143" max="16143" width="11.5546875" style="65"/>
    <col min="16144" max="16167" width="0" style="65" hidden="1" customWidth="1"/>
    <col min="16168" max="16384" width="11.5546875" style="65"/>
  </cols>
  <sheetData>
    <row r="1" spans="5:44" ht="12.75" customHeight="1" x14ac:dyDescent="0.25"/>
    <row r="2" spans="5:44" ht="12.75" customHeight="1" x14ac:dyDescent="0.25"/>
    <row r="3" spans="5:44" ht="12.75" hidden="1" customHeight="1" x14ac:dyDescent="0.25">
      <c r="E3" s="96" t="s">
        <v>88</v>
      </c>
      <c r="F3" s="97"/>
      <c r="G3" s="97"/>
      <c r="H3" s="291" t="s">
        <v>89</v>
      </c>
      <c r="I3" s="292"/>
      <c r="J3" s="292"/>
      <c r="K3" s="292"/>
      <c r="L3" s="293"/>
      <c r="N3" s="98"/>
      <c r="O3" s="98"/>
      <c r="P3" s="98"/>
      <c r="Q3" s="98"/>
      <c r="R3" s="98"/>
      <c r="T3" s="98"/>
      <c r="U3" s="98"/>
      <c r="Y3" s="99" t="s">
        <v>23</v>
      </c>
      <c r="Z3" s="100" t="s">
        <v>0</v>
      </c>
      <c r="AA3" s="100" t="s">
        <v>1</v>
      </c>
      <c r="AB3" s="100" t="s">
        <v>23</v>
      </c>
      <c r="AC3" s="100" t="s">
        <v>0</v>
      </c>
      <c r="AD3" s="101" t="s">
        <v>1</v>
      </c>
      <c r="AG3" s="65"/>
      <c r="AH3" s="65"/>
      <c r="AI3" s="102"/>
      <c r="AJ3" s="102"/>
      <c r="AK3" s="102"/>
      <c r="AL3" s="102"/>
      <c r="AM3" s="102"/>
      <c r="AN3" s="102"/>
      <c r="AO3" s="102"/>
      <c r="AP3" s="102"/>
      <c r="AQ3" s="102"/>
      <c r="AR3" s="102"/>
    </row>
    <row r="4" spans="5:44" ht="12.75" hidden="1" customHeight="1" thickBot="1" x14ac:dyDescent="0.3">
      <c r="E4" s="96" t="s">
        <v>90</v>
      </c>
      <c r="F4" s="97"/>
      <c r="G4" s="97"/>
      <c r="H4" s="103">
        <v>42369</v>
      </c>
      <c r="I4" s="97"/>
      <c r="J4" s="98"/>
      <c r="K4" s="98"/>
      <c r="L4" s="98"/>
      <c r="M4" s="98"/>
      <c r="N4" s="98"/>
      <c r="O4" s="98"/>
      <c r="P4" s="98"/>
      <c r="Q4" s="98"/>
      <c r="R4" s="98"/>
      <c r="T4" s="98"/>
      <c r="U4" s="98"/>
      <c r="Y4" s="104">
        <f>+YEAR(H4)</f>
        <v>2015</v>
      </c>
      <c r="Z4" s="105">
        <f>+MONTH(H4)</f>
        <v>12</v>
      </c>
      <c r="AA4" s="105">
        <f>+DAY(H4)</f>
        <v>31</v>
      </c>
      <c r="AB4" s="105">
        <f>+Y4-1</f>
        <v>2014</v>
      </c>
      <c r="AC4" s="105">
        <f>+Z4</f>
        <v>12</v>
      </c>
      <c r="AD4" s="106">
        <f>+AA4</f>
        <v>31</v>
      </c>
      <c r="AG4" s="65"/>
      <c r="AH4" s="65"/>
      <c r="AI4" s="102"/>
      <c r="AJ4" s="102"/>
      <c r="AK4" s="102"/>
      <c r="AL4" s="102"/>
      <c r="AM4" s="102"/>
      <c r="AN4" s="102"/>
      <c r="AO4" s="102"/>
      <c r="AP4" s="102"/>
      <c r="AQ4" s="102"/>
      <c r="AR4" s="102"/>
    </row>
    <row r="5" spans="5:44" ht="12.75" customHeight="1" thickBot="1" x14ac:dyDescent="0.3">
      <c r="AG5" s="65"/>
      <c r="AH5" s="65"/>
      <c r="AI5" s="95"/>
      <c r="AJ5" s="95"/>
    </row>
    <row r="6" spans="5:44" ht="27.75" customHeight="1" thickBot="1" x14ac:dyDescent="0.3">
      <c r="E6" s="294" t="str">
        <f>IF(OR(J8="",J10=""),"Feiertage","Feiertage im Jahr "&amp;J8)</f>
        <v>Feiertage im Jahr 2026</v>
      </c>
      <c r="F6" s="295"/>
      <c r="G6" s="295"/>
      <c r="H6" s="295"/>
      <c r="I6" s="295"/>
      <c r="J6" s="295"/>
      <c r="K6" s="295"/>
      <c r="L6" s="295"/>
      <c r="M6" s="295"/>
      <c r="N6" s="296"/>
      <c r="AG6" s="65"/>
      <c r="AH6" s="65"/>
      <c r="AI6" s="95"/>
      <c r="AJ6" s="95"/>
    </row>
    <row r="7" spans="5:44" ht="12.75" customHeight="1" thickBot="1" x14ac:dyDescent="0.3">
      <c r="E7" s="107"/>
      <c r="N7" s="108"/>
      <c r="AG7" s="65"/>
      <c r="AH7" s="65"/>
      <c r="AI7" s="95"/>
      <c r="AJ7" s="95"/>
    </row>
    <row r="8" spans="5:44" ht="12.75" customHeight="1" thickBot="1" x14ac:dyDescent="0.3">
      <c r="E8" s="107"/>
      <c r="G8" s="109" t="s">
        <v>137</v>
      </c>
      <c r="H8" s="110"/>
      <c r="J8" s="62">
        <f>+Startseite!G27</f>
        <v>2026</v>
      </c>
      <c r="K8" s="297" t="str">
        <f>+IF(J8="","   Bitte Jahr wählen","")</f>
        <v/>
      </c>
      <c r="L8" s="298"/>
      <c r="M8" s="298"/>
      <c r="N8" s="108"/>
      <c r="AG8" s="65"/>
      <c r="AH8" s="65"/>
      <c r="AI8" s="95"/>
      <c r="AJ8" s="95"/>
    </row>
    <row r="9" spans="5:44" ht="12.75" customHeight="1" thickBot="1" x14ac:dyDescent="0.3">
      <c r="E9" s="107"/>
      <c r="N9" s="108"/>
      <c r="AG9" s="65"/>
      <c r="AH9" s="65"/>
      <c r="AI9" s="95"/>
      <c r="AJ9" s="95"/>
    </row>
    <row r="10" spans="5:44" ht="12.75" hidden="1" customHeight="1" thickBot="1" x14ac:dyDescent="0.3">
      <c r="E10" s="107"/>
      <c r="G10" s="109" t="s">
        <v>91</v>
      </c>
      <c r="H10" s="110"/>
      <c r="J10" s="111" t="str">
        <f>+IF(Startseite!G15="",'Feiertage nach Bundesländern'!C7,Startseite!G15)</f>
        <v>Baden-Württemberg</v>
      </c>
      <c r="K10" s="112"/>
      <c r="M10" s="113" t="str">
        <f>+IF(J10="","     Land wählen","")</f>
        <v/>
      </c>
      <c r="N10" s="108"/>
      <c r="AG10" s="65"/>
      <c r="AH10" s="65"/>
      <c r="AI10" s="95"/>
      <c r="AJ10" s="95"/>
    </row>
    <row r="11" spans="5:44" ht="12.75" hidden="1" customHeight="1" x14ac:dyDescent="0.25">
      <c r="E11" s="107"/>
      <c r="N11" s="108"/>
      <c r="AG11" s="65"/>
      <c r="AH11" s="65"/>
      <c r="AI11" s="95"/>
      <c r="AJ11" s="95"/>
    </row>
    <row r="12" spans="5:44" ht="12.75" hidden="1" customHeight="1" x14ac:dyDescent="0.25">
      <c r="E12" s="107"/>
      <c r="N12" s="108"/>
      <c r="AG12" s="65"/>
      <c r="AH12" s="65"/>
      <c r="AI12" s="95"/>
      <c r="AJ12" s="95"/>
    </row>
    <row r="13" spans="5:44" ht="13.8" hidden="1" thickBot="1" x14ac:dyDescent="0.3">
      <c r="E13" s="107"/>
      <c r="H13" s="95"/>
      <c r="I13" s="114"/>
      <c r="J13" s="114"/>
      <c r="K13" s="114"/>
      <c r="N13" s="108"/>
      <c r="AG13" s="65"/>
      <c r="AH13" s="65"/>
      <c r="AI13" s="95"/>
      <c r="AJ13" s="95"/>
    </row>
    <row r="14" spans="5:44" ht="27" thickBot="1" x14ac:dyDescent="0.3">
      <c r="E14" s="107"/>
      <c r="G14" s="244" t="s">
        <v>136</v>
      </c>
      <c r="H14" s="245" t="s">
        <v>135</v>
      </c>
      <c r="I14" s="245" t="s">
        <v>2</v>
      </c>
      <c r="J14" s="245" t="s">
        <v>2</v>
      </c>
      <c r="K14" s="115" t="s">
        <v>94</v>
      </c>
      <c r="L14" s="116">
        <f>MOD(AO14,100)</f>
        <v>26</v>
      </c>
      <c r="M14" s="117" t="s">
        <v>95</v>
      </c>
      <c r="N14" s="108"/>
      <c r="AG14" s="65"/>
      <c r="AH14" s="65"/>
      <c r="AI14" s="95"/>
      <c r="AJ14" s="95"/>
      <c r="AO14" s="118">
        <f>IF(J8="","",+J8)</f>
        <v>2026</v>
      </c>
    </row>
    <row r="15" spans="5:44" ht="13.95" hidden="1" customHeight="1" thickBot="1" x14ac:dyDescent="0.3">
      <c r="E15" s="107"/>
      <c r="G15" s="119"/>
      <c r="H15" s="120"/>
      <c r="I15" s="121"/>
      <c r="J15" s="121"/>
      <c r="K15" s="121"/>
      <c r="L15" s="119">
        <f>INT(AL18/4)</f>
        <v>5</v>
      </c>
      <c r="M15" s="121"/>
      <c r="N15" s="108"/>
      <c r="P15" s="122" t="s">
        <v>96</v>
      </c>
      <c r="R15" s="123" t="s">
        <v>0</v>
      </c>
      <c r="S15" s="124">
        <v>1</v>
      </c>
      <c r="T15" s="125">
        <v>2</v>
      </c>
      <c r="U15" s="125">
        <v>3</v>
      </c>
      <c r="V15" s="125">
        <v>4</v>
      </c>
      <c r="W15" s="125">
        <v>5</v>
      </c>
      <c r="X15" s="125">
        <v>6</v>
      </c>
      <c r="Y15" s="125">
        <v>7</v>
      </c>
      <c r="Z15" s="125">
        <v>8</v>
      </c>
      <c r="AA15" s="125">
        <v>9</v>
      </c>
      <c r="AB15" s="125">
        <v>10</v>
      </c>
      <c r="AC15" s="125">
        <v>11</v>
      </c>
      <c r="AD15" s="126">
        <v>12</v>
      </c>
      <c r="AE15" s="127" t="s">
        <v>97</v>
      </c>
      <c r="AG15" s="128" t="s">
        <v>98</v>
      </c>
      <c r="AH15" s="129" t="s">
        <v>2</v>
      </c>
      <c r="AI15" s="130" t="s">
        <v>2</v>
      </c>
      <c r="AJ15" s="131" t="s">
        <v>99</v>
      </c>
      <c r="AK15" s="128" t="s">
        <v>18</v>
      </c>
      <c r="AL15" s="127" t="s">
        <v>93</v>
      </c>
    </row>
    <row r="16" spans="5:44" x14ac:dyDescent="0.25">
      <c r="E16" s="107"/>
      <c r="G16" s="99" t="s">
        <v>100</v>
      </c>
      <c r="H16" s="132" t="str">
        <f>IF(OR($J$8="",$J$10=""),"","01.01."&amp;RIGHT(AO14,2))</f>
        <v>01.01.26</v>
      </c>
      <c r="I16" s="133">
        <f>IF(OR($J$8="",$J$10=""),"",IF(OR($J$8="",$J$10=""),"",WEEKDAY(H16,2)))</f>
        <v>4</v>
      </c>
      <c r="J16" s="133" t="str">
        <f>IF(ISERROR(VLOOKUP(WEEKDAY(H16,2),$AH$16:$AI$22,2,FALSE)),"",VLOOKUP(WEEKDAY(H16,2),$AH$16:$AI$22,2,FALSE))</f>
        <v>Donnerstag</v>
      </c>
      <c r="K16" s="133" t="str">
        <f>IF(OR($J$8="",$J$10=""),"",IF(ISERROR(HLOOKUP($J$10,'Feiertage nach Bundesländern'!$C$7:$R$26,AG16,FALSE)),"",HLOOKUP($J$10,'Feiertage nach Bundesländern'!$C$7:$R$26,AG16,FALSE)))</f>
        <v>ja</v>
      </c>
      <c r="L16" s="100">
        <f>MOD(L21+L26-7*L33+114,31)</f>
        <v>4</v>
      </c>
      <c r="M16" s="134" t="str">
        <f>IF(ISERROR(IF(OR(I16=6,I16=7,K16="nein"),"",TEXT(H16,"TT.MM.JJ"))),"",IF(OR(I16=6,I16=7,K16="nein"),"",TEXT(H16,"TT.MM.JJ")))</f>
        <v>01.01.26</v>
      </c>
      <c r="N16" s="108"/>
      <c r="P16" s="135" t="str">
        <f t="shared" ref="P16:P34" si="0">IF(OR(I16=6,I16=7,K16="nein"),0,TEXT(H16,"TT.MM.JJ"))</f>
        <v>01.01.26</v>
      </c>
      <c r="R16" s="136">
        <f>+MONTH(H16)</f>
        <v>1</v>
      </c>
      <c r="S16" s="137">
        <f t="shared" ref="S16:AD32" si="1">+IF(AND($R16=S$15,$M16&lt;&gt;"",$K16="Ja"),1,"")</f>
        <v>1</v>
      </c>
      <c r="T16" s="138" t="str">
        <f t="shared" si="1"/>
        <v/>
      </c>
      <c r="U16" s="138" t="str">
        <f t="shared" si="1"/>
        <v/>
      </c>
      <c r="V16" s="138" t="str">
        <f t="shared" si="1"/>
        <v/>
      </c>
      <c r="W16" s="138" t="str">
        <f t="shared" si="1"/>
        <v/>
      </c>
      <c r="X16" s="138" t="str">
        <f t="shared" si="1"/>
        <v/>
      </c>
      <c r="Y16" s="138" t="str">
        <f t="shared" si="1"/>
        <v/>
      </c>
      <c r="Z16" s="138" t="str">
        <f t="shared" si="1"/>
        <v/>
      </c>
      <c r="AA16" s="138" t="str">
        <f t="shared" si="1"/>
        <v/>
      </c>
      <c r="AB16" s="138" t="str">
        <f t="shared" si="1"/>
        <v/>
      </c>
      <c r="AC16" s="138" t="str">
        <f t="shared" si="1"/>
        <v/>
      </c>
      <c r="AD16" s="139" t="str">
        <f t="shared" si="1"/>
        <v/>
      </c>
      <c r="AE16" s="140"/>
      <c r="AG16" s="141">
        <v>2</v>
      </c>
      <c r="AH16" s="142">
        <v>1</v>
      </c>
      <c r="AI16" s="143" t="s">
        <v>10</v>
      </c>
      <c r="AJ16" s="144" t="s">
        <v>92</v>
      </c>
      <c r="AK16" s="141" t="s">
        <v>101</v>
      </c>
      <c r="AL16" s="145" t="str">
        <f>IF(L34=3,"März","April")</f>
        <v>April</v>
      </c>
    </row>
    <row r="17" spans="5:38" ht="13.8" thickBot="1" x14ac:dyDescent="0.3">
      <c r="E17" s="107"/>
      <c r="G17" s="146" t="s">
        <v>102</v>
      </c>
      <c r="H17" s="147" t="str">
        <f>IF(OR($J$8="",$J$10=""),"","06.01."&amp;RIGHT(AO14,2))</f>
        <v>06.01.26</v>
      </c>
      <c r="I17" s="148">
        <f t="shared" ref="I17:I34" si="2">IF(OR($J$8="",$J$10=""),"",IF(OR($J$8="",$J$10=""),"",WEEKDAY(H17,2)))</f>
        <v>2</v>
      </c>
      <c r="J17" s="148" t="str">
        <f t="shared" ref="J17:J34" si="3">IF(ISERROR(VLOOKUP(WEEKDAY(H17,2),$AH$16:$AI$22,2,FALSE)),"",VLOOKUP(WEEKDAY(H17,2),$AH$16:$AI$22,2,FALSE))</f>
        <v>Dienstag</v>
      </c>
      <c r="K17" s="148" t="str">
        <f>IF(OR($J$8="",$J$10=""),"",IF(ISERROR(HLOOKUP($J$10,'Feiertage nach Bundesländern'!$C$7:$R$26,AG17,FALSE)),"",HLOOKUP($J$10,'Feiertage nach Bundesländern'!$C$7:$R$26,AG17,FALSE)))</f>
        <v>ja</v>
      </c>
      <c r="L17" s="149"/>
      <c r="M17" s="150" t="str">
        <f t="shared" ref="M17:M34" si="4">IF(ISERROR(IF(OR(I17=6,I17=7,K17="nein"),"",TEXT(H17,"TT.MM.JJ"))),"",IF(OR(I17=6,I17=7,K17="nein"),"",TEXT(H17,"TT.MM.JJ")))</f>
        <v>06.01.26</v>
      </c>
      <c r="N17" s="108"/>
      <c r="P17" s="151" t="str">
        <f t="shared" si="0"/>
        <v>06.01.26</v>
      </c>
      <c r="R17" s="136">
        <f t="shared" ref="R17:R34" si="5">+MONTH(H17)</f>
        <v>1</v>
      </c>
      <c r="S17" s="152">
        <f t="shared" si="1"/>
        <v>1</v>
      </c>
      <c r="T17" s="149" t="str">
        <f t="shared" si="1"/>
        <v/>
      </c>
      <c r="U17" s="149" t="str">
        <f t="shared" si="1"/>
        <v/>
      </c>
      <c r="V17" s="149" t="str">
        <f t="shared" si="1"/>
        <v/>
      </c>
      <c r="W17" s="149" t="str">
        <f t="shared" si="1"/>
        <v/>
      </c>
      <c r="X17" s="149" t="str">
        <f t="shared" si="1"/>
        <v/>
      </c>
      <c r="Y17" s="149" t="str">
        <f t="shared" si="1"/>
        <v/>
      </c>
      <c r="Z17" s="149" t="str">
        <f t="shared" si="1"/>
        <v/>
      </c>
      <c r="AA17" s="149" t="str">
        <f t="shared" si="1"/>
        <v/>
      </c>
      <c r="AB17" s="149" t="str">
        <f t="shared" si="1"/>
        <v/>
      </c>
      <c r="AC17" s="149" t="str">
        <f t="shared" si="1"/>
        <v/>
      </c>
      <c r="AD17" s="153" t="str">
        <f t="shared" si="1"/>
        <v/>
      </c>
      <c r="AE17" s="154"/>
      <c r="AG17" s="155">
        <v>3</v>
      </c>
      <c r="AH17" s="143">
        <v>2</v>
      </c>
      <c r="AI17" s="143" t="s">
        <v>11</v>
      </c>
      <c r="AJ17" s="156" t="s">
        <v>103</v>
      </c>
      <c r="AK17" s="157" t="s">
        <v>104</v>
      </c>
      <c r="AL17" s="136">
        <f>MOD(AO14,19)</f>
        <v>12</v>
      </c>
    </row>
    <row r="18" spans="5:38" ht="13.8" thickBot="1" x14ac:dyDescent="0.3">
      <c r="E18" s="107"/>
      <c r="G18" s="146" t="s">
        <v>105</v>
      </c>
      <c r="H18" s="147">
        <f>IF(OR($J$8="",$J$10=""),"",H20-46)</f>
        <v>46071</v>
      </c>
      <c r="I18" s="148">
        <f t="shared" si="2"/>
        <v>3</v>
      </c>
      <c r="J18" s="148" t="str">
        <f t="shared" si="3"/>
        <v>Mittwoch</v>
      </c>
      <c r="K18" s="148" t="str">
        <f>IF(OR($J$8="",$J$10=""),"",IF(ISERROR(HLOOKUP($J$10,'Feiertage nach Bundesländern'!$C$7:$R$26,AG18,FALSE)),"",HLOOKUP($J$10,'Feiertage nach Bundesländern'!$C$7:$R$26,AG18,FALSE)))</f>
        <v>nein</v>
      </c>
      <c r="L18" s="149">
        <f>MOD(AL18,4)</f>
        <v>0</v>
      </c>
      <c r="M18" s="150" t="str">
        <f t="shared" si="4"/>
        <v/>
      </c>
      <c r="N18" s="108"/>
      <c r="P18" s="151">
        <f t="shared" si="0"/>
        <v>0</v>
      </c>
      <c r="R18" s="136">
        <f t="shared" si="5"/>
        <v>2</v>
      </c>
      <c r="S18" s="152" t="str">
        <f t="shared" si="1"/>
        <v/>
      </c>
      <c r="T18" s="149" t="str">
        <f t="shared" si="1"/>
        <v/>
      </c>
      <c r="U18" s="149" t="str">
        <f t="shared" si="1"/>
        <v/>
      </c>
      <c r="V18" s="149" t="str">
        <f t="shared" si="1"/>
        <v/>
      </c>
      <c r="W18" s="149" t="str">
        <f t="shared" si="1"/>
        <v/>
      </c>
      <c r="X18" s="149" t="str">
        <f t="shared" si="1"/>
        <v/>
      </c>
      <c r="Y18" s="149" t="str">
        <f t="shared" si="1"/>
        <v/>
      </c>
      <c r="Z18" s="149" t="str">
        <f t="shared" si="1"/>
        <v/>
      </c>
      <c r="AA18" s="149" t="str">
        <f t="shared" si="1"/>
        <v/>
      </c>
      <c r="AB18" s="149" t="str">
        <f t="shared" si="1"/>
        <v/>
      </c>
      <c r="AC18" s="149" t="str">
        <f t="shared" si="1"/>
        <v/>
      </c>
      <c r="AD18" s="153" t="str">
        <f t="shared" si="1"/>
        <v/>
      </c>
      <c r="AE18" s="154"/>
      <c r="AG18" s="155">
        <v>4</v>
      </c>
      <c r="AH18" s="143">
        <v>3</v>
      </c>
      <c r="AI18" s="143" t="s">
        <v>12</v>
      </c>
      <c r="AJ18" s="154" t="s">
        <v>58</v>
      </c>
      <c r="AL18" s="158">
        <f>INT(AO14/100)</f>
        <v>20</v>
      </c>
    </row>
    <row r="19" spans="5:38" x14ac:dyDescent="0.25">
      <c r="E19" s="107"/>
      <c r="G19" s="146" t="s">
        <v>106</v>
      </c>
      <c r="H19" s="147">
        <f>IF(OR($J$8="",$J$10=""),"",H20-2)</f>
        <v>46115</v>
      </c>
      <c r="I19" s="148">
        <f t="shared" si="2"/>
        <v>5</v>
      </c>
      <c r="J19" s="148" t="str">
        <f t="shared" si="3"/>
        <v>Freitag</v>
      </c>
      <c r="K19" s="148" t="str">
        <f>IF(OR($J$8="",$J$10=""),"",IF(ISERROR(HLOOKUP($J$10,'Feiertage nach Bundesländern'!$C$7:$R$26,AG19,FALSE)),"",HLOOKUP($J$10,'Feiertage nach Bundesländern'!$C$7:$R$26,AG19,FALSE)))</f>
        <v>ja</v>
      </c>
      <c r="L19" s="149">
        <f>INT((AL18+8)/25)</f>
        <v>1</v>
      </c>
      <c r="M19" s="150" t="str">
        <f t="shared" si="4"/>
        <v>03.04.26</v>
      </c>
      <c r="N19" s="108"/>
      <c r="P19" s="151" t="str">
        <f t="shared" si="0"/>
        <v>03.04.26</v>
      </c>
      <c r="R19" s="136">
        <f t="shared" si="5"/>
        <v>4</v>
      </c>
      <c r="S19" s="152" t="str">
        <f t="shared" si="1"/>
        <v/>
      </c>
      <c r="T19" s="149" t="str">
        <f t="shared" si="1"/>
        <v/>
      </c>
      <c r="U19" s="149" t="str">
        <f t="shared" si="1"/>
        <v/>
      </c>
      <c r="V19" s="149">
        <f t="shared" si="1"/>
        <v>1</v>
      </c>
      <c r="W19" s="149" t="str">
        <f t="shared" si="1"/>
        <v/>
      </c>
      <c r="X19" s="149" t="str">
        <f t="shared" si="1"/>
        <v/>
      </c>
      <c r="Y19" s="149" t="str">
        <f t="shared" si="1"/>
        <v/>
      </c>
      <c r="Z19" s="149" t="str">
        <f t="shared" si="1"/>
        <v/>
      </c>
      <c r="AA19" s="149" t="str">
        <f t="shared" si="1"/>
        <v/>
      </c>
      <c r="AB19" s="149" t="str">
        <f t="shared" si="1"/>
        <v/>
      </c>
      <c r="AC19" s="149" t="str">
        <f t="shared" si="1"/>
        <v/>
      </c>
      <c r="AD19" s="153" t="str">
        <f t="shared" si="1"/>
        <v/>
      </c>
      <c r="AE19" s="154"/>
      <c r="AG19" s="155">
        <v>5</v>
      </c>
      <c r="AH19" s="143">
        <v>4</v>
      </c>
      <c r="AI19" s="143" t="s">
        <v>13</v>
      </c>
      <c r="AJ19" s="154" t="s">
        <v>107</v>
      </c>
    </row>
    <row r="20" spans="5:38" x14ac:dyDescent="0.25">
      <c r="E20" s="107"/>
      <c r="G20" s="146" t="s">
        <v>108</v>
      </c>
      <c r="H20" s="147">
        <f>IF(OR($J$8="",$J$10=""),"",DATEVALUE(CONCATENATE(L28,AL16,AO14)))</f>
        <v>46117</v>
      </c>
      <c r="I20" s="148">
        <f t="shared" si="2"/>
        <v>7</v>
      </c>
      <c r="J20" s="148" t="str">
        <f t="shared" si="3"/>
        <v>Sonntag</v>
      </c>
      <c r="K20" s="148" t="str">
        <f>IF(OR($J$8="",$J$10=""),"",IF(ISERROR(HLOOKUP($J$10,'Feiertage nach Bundesländern'!$C$7:$R$26,AG20,FALSE)),"",HLOOKUP($J$10,'Feiertage nach Bundesländern'!$C$7:$R$26,AG20,FALSE)))</f>
        <v>ja</v>
      </c>
      <c r="L20" s="149">
        <f>INT((AL18-L19+1)/3)</f>
        <v>6</v>
      </c>
      <c r="M20" s="150" t="str">
        <f t="shared" si="4"/>
        <v/>
      </c>
      <c r="N20" s="108"/>
      <c r="P20" s="151">
        <f t="shared" si="0"/>
        <v>0</v>
      </c>
      <c r="R20" s="136">
        <f t="shared" si="5"/>
        <v>4</v>
      </c>
      <c r="S20" s="152" t="str">
        <f t="shared" si="1"/>
        <v/>
      </c>
      <c r="T20" s="149" t="str">
        <f t="shared" si="1"/>
        <v/>
      </c>
      <c r="U20" s="149" t="str">
        <f t="shared" si="1"/>
        <v/>
      </c>
      <c r="V20" s="149" t="str">
        <f t="shared" si="1"/>
        <v/>
      </c>
      <c r="W20" s="149" t="str">
        <f t="shared" si="1"/>
        <v/>
      </c>
      <c r="X20" s="149" t="str">
        <f t="shared" si="1"/>
        <v/>
      </c>
      <c r="Y20" s="149" t="str">
        <f t="shared" si="1"/>
        <v/>
      </c>
      <c r="Z20" s="149" t="str">
        <f t="shared" si="1"/>
        <v/>
      </c>
      <c r="AA20" s="149" t="str">
        <f t="shared" si="1"/>
        <v/>
      </c>
      <c r="AB20" s="149" t="str">
        <f t="shared" si="1"/>
        <v/>
      </c>
      <c r="AC20" s="149" t="str">
        <f t="shared" si="1"/>
        <v/>
      </c>
      <c r="AD20" s="153" t="str">
        <f t="shared" si="1"/>
        <v/>
      </c>
      <c r="AE20" s="154"/>
      <c r="AG20" s="155">
        <v>6</v>
      </c>
      <c r="AH20" s="143">
        <v>5</v>
      </c>
      <c r="AI20" s="143" t="s">
        <v>14</v>
      </c>
      <c r="AJ20" s="154" t="s">
        <v>109</v>
      </c>
    </row>
    <row r="21" spans="5:38" x14ac:dyDescent="0.25">
      <c r="E21" s="107"/>
      <c r="G21" s="146" t="s">
        <v>110</v>
      </c>
      <c r="H21" s="147">
        <f>IF(OR($J$8="",$J$10=""),"",H20+1)</f>
        <v>46118</v>
      </c>
      <c r="I21" s="148">
        <f t="shared" si="2"/>
        <v>1</v>
      </c>
      <c r="J21" s="148" t="str">
        <f t="shared" si="3"/>
        <v>Montag</v>
      </c>
      <c r="K21" s="148" t="str">
        <f>IF(OR($J$8="",$J$10=""),"",IF(ISERROR(HLOOKUP($J$10,'Feiertage nach Bundesländern'!$C$7:$R$26,AG21,FALSE)),"",HLOOKUP($J$10,'Feiertage nach Bundesländern'!$C$7:$R$26,AG21,FALSE)))</f>
        <v>ja</v>
      </c>
      <c r="L21" s="149">
        <f>MOD(19*AL17+AL18-L15-L20+15,30)</f>
        <v>12</v>
      </c>
      <c r="M21" s="150" t="str">
        <f t="shared" si="4"/>
        <v>06.04.26</v>
      </c>
      <c r="N21" s="108"/>
      <c r="P21" s="151" t="str">
        <f t="shared" si="0"/>
        <v>06.04.26</v>
      </c>
      <c r="R21" s="136">
        <f t="shared" si="5"/>
        <v>4</v>
      </c>
      <c r="S21" s="152" t="str">
        <f t="shared" si="1"/>
        <v/>
      </c>
      <c r="T21" s="149" t="str">
        <f t="shared" si="1"/>
        <v/>
      </c>
      <c r="U21" s="149" t="str">
        <f t="shared" si="1"/>
        <v/>
      </c>
      <c r="V21" s="149">
        <f t="shared" si="1"/>
        <v>1</v>
      </c>
      <c r="W21" s="149" t="str">
        <f t="shared" si="1"/>
        <v/>
      </c>
      <c r="X21" s="149" t="str">
        <f t="shared" si="1"/>
        <v/>
      </c>
      <c r="Y21" s="149" t="str">
        <f t="shared" si="1"/>
        <v/>
      </c>
      <c r="Z21" s="149" t="str">
        <f t="shared" si="1"/>
        <v/>
      </c>
      <c r="AA21" s="149" t="str">
        <f t="shared" si="1"/>
        <v/>
      </c>
      <c r="AB21" s="149" t="str">
        <f t="shared" si="1"/>
        <v/>
      </c>
      <c r="AC21" s="149" t="str">
        <f t="shared" si="1"/>
        <v/>
      </c>
      <c r="AD21" s="153" t="str">
        <f t="shared" si="1"/>
        <v/>
      </c>
      <c r="AE21" s="154"/>
      <c r="AG21" s="155">
        <v>7</v>
      </c>
      <c r="AH21" s="143">
        <v>6</v>
      </c>
      <c r="AI21" s="143" t="s">
        <v>15</v>
      </c>
      <c r="AJ21" s="154" t="s">
        <v>60</v>
      </c>
    </row>
    <row r="22" spans="5:38" ht="13.8" thickBot="1" x14ac:dyDescent="0.3">
      <c r="E22" s="107"/>
      <c r="G22" s="146" t="s">
        <v>111</v>
      </c>
      <c r="H22" s="147" t="str">
        <f>IF(OR($J$8="",$J$10=""),"","01.05."&amp;RIGHT(AO14,2))</f>
        <v>01.05.26</v>
      </c>
      <c r="I22" s="148">
        <f t="shared" si="2"/>
        <v>5</v>
      </c>
      <c r="J22" s="148" t="str">
        <f t="shared" si="3"/>
        <v>Freitag</v>
      </c>
      <c r="K22" s="148" t="str">
        <f>IF(OR($J$8="",$J$10=""),"",IF(ISERROR(HLOOKUP($J$10,'Feiertage nach Bundesländern'!$C$7:$R$26,AG22,FALSE)),"",HLOOKUP($J$10,'Feiertage nach Bundesländern'!$C$7:$R$26,AG22,FALSE)))</f>
        <v>ja</v>
      </c>
      <c r="L22" s="149"/>
      <c r="M22" s="150" t="str">
        <f t="shared" si="4"/>
        <v>01.05.26</v>
      </c>
      <c r="N22" s="108"/>
      <c r="P22" s="151" t="str">
        <f t="shared" si="0"/>
        <v>01.05.26</v>
      </c>
      <c r="R22" s="136">
        <f t="shared" si="5"/>
        <v>5</v>
      </c>
      <c r="S22" s="152" t="str">
        <f t="shared" si="1"/>
        <v/>
      </c>
      <c r="T22" s="149" t="str">
        <f t="shared" si="1"/>
        <v/>
      </c>
      <c r="U22" s="149" t="str">
        <f t="shared" si="1"/>
        <v/>
      </c>
      <c r="V22" s="149" t="str">
        <f t="shared" si="1"/>
        <v/>
      </c>
      <c r="W22" s="149">
        <f t="shared" si="1"/>
        <v>1</v>
      </c>
      <c r="X22" s="149" t="str">
        <f t="shared" si="1"/>
        <v/>
      </c>
      <c r="Y22" s="149" t="str">
        <f t="shared" si="1"/>
        <v/>
      </c>
      <c r="Z22" s="149" t="str">
        <f t="shared" si="1"/>
        <v/>
      </c>
      <c r="AA22" s="149" t="str">
        <f t="shared" si="1"/>
        <v/>
      </c>
      <c r="AB22" s="149" t="str">
        <f t="shared" si="1"/>
        <v/>
      </c>
      <c r="AC22" s="149" t="str">
        <f t="shared" si="1"/>
        <v/>
      </c>
      <c r="AD22" s="153" t="str">
        <f t="shared" si="1"/>
        <v/>
      </c>
      <c r="AE22" s="154"/>
      <c r="AG22" s="155">
        <v>8</v>
      </c>
      <c r="AH22" s="159">
        <v>7</v>
      </c>
      <c r="AI22" s="159" t="s">
        <v>16</v>
      </c>
      <c r="AJ22" s="154" t="s">
        <v>112</v>
      </c>
    </row>
    <row r="23" spans="5:38" x14ac:dyDescent="0.25">
      <c r="E23" s="107"/>
      <c r="G23" s="146" t="s">
        <v>113</v>
      </c>
      <c r="H23" s="147">
        <f>IF(OR($J$8="",$J$10=""),"",H20+39)</f>
        <v>46156</v>
      </c>
      <c r="I23" s="148">
        <f t="shared" si="2"/>
        <v>4</v>
      </c>
      <c r="J23" s="148" t="str">
        <f t="shared" si="3"/>
        <v>Donnerstag</v>
      </c>
      <c r="K23" s="148" t="str">
        <f>IF(OR($J$8="",$J$10=""),"",IF(ISERROR(HLOOKUP($J$10,'Feiertage nach Bundesländern'!$C$7:$R$26,AG23,FALSE)),"",HLOOKUP($J$10,'Feiertage nach Bundesländern'!$C$7:$R$26,AG23,FALSE)))</f>
        <v>ja</v>
      </c>
      <c r="L23" s="149">
        <f>INT(L14/4)</f>
        <v>6</v>
      </c>
      <c r="M23" s="150" t="str">
        <f t="shared" si="4"/>
        <v>14.05.26</v>
      </c>
      <c r="N23" s="108"/>
      <c r="P23" s="151" t="str">
        <f t="shared" si="0"/>
        <v>14.05.26</v>
      </c>
      <c r="R23" s="136">
        <f t="shared" si="5"/>
        <v>5</v>
      </c>
      <c r="S23" s="152" t="str">
        <f t="shared" si="1"/>
        <v/>
      </c>
      <c r="T23" s="149" t="str">
        <f t="shared" si="1"/>
        <v/>
      </c>
      <c r="U23" s="149" t="str">
        <f t="shared" si="1"/>
        <v/>
      </c>
      <c r="V23" s="149" t="str">
        <f t="shared" si="1"/>
        <v/>
      </c>
      <c r="W23" s="149">
        <f t="shared" si="1"/>
        <v>1</v>
      </c>
      <c r="X23" s="149" t="str">
        <f t="shared" si="1"/>
        <v/>
      </c>
      <c r="Y23" s="149" t="str">
        <f t="shared" si="1"/>
        <v/>
      </c>
      <c r="Z23" s="149" t="str">
        <f t="shared" si="1"/>
        <v/>
      </c>
      <c r="AA23" s="149" t="str">
        <f t="shared" si="1"/>
        <v/>
      </c>
      <c r="AB23" s="149" t="str">
        <f t="shared" si="1"/>
        <v/>
      </c>
      <c r="AC23" s="149" t="str">
        <f t="shared" si="1"/>
        <v/>
      </c>
      <c r="AD23" s="153" t="str">
        <f t="shared" si="1"/>
        <v/>
      </c>
      <c r="AE23" s="154"/>
      <c r="AG23" s="136">
        <v>9</v>
      </c>
      <c r="AH23" s="65"/>
      <c r="AI23" s="95"/>
      <c r="AJ23" s="154" t="s">
        <v>114</v>
      </c>
    </row>
    <row r="24" spans="5:38" x14ac:dyDescent="0.25">
      <c r="E24" s="107"/>
      <c r="G24" s="146" t="s">
        <v>115</v>
      </c>
      <c r="H24" s="147">
        <f>IF(OR($J$8="",$J$10=""),"",H25-1)</f>
        <v>46166</v>
      </c>
      <c r="I24" s="148">
        <f t="shared" si="2"/>
        <v>7</v>
      </c>
      <c r="J24" s="148" t="str">
        <f t="shared" si="3"/>
        <v>Sonntag</v>
      </c>
      <c r="K24" s="148" t="str">
        <f>IF(OR($J$8="",$J$10=""),"",IF(ISERROR(HLOOKUP($J$10,'Feiertage nach Bundesländern'!$C$7:$R$26,AG24,FALSE)),"",HLOOKUP($J$10,'Feiertage nach Bundesländern'!$C$7:$R$26,AG24,FALSE)))</f>
        <v>ja</v>
      </c>
      <c r="L24" s="149">
        <f>MOD(L13,4)</f>
        <v>0</v>
      </c>
      <c r="M24" s="150" t="str">
        <f t="shared" si="4"/>
        <v/>
      </c>
      <c r="N24" s="108"/>
      <c r="P24" s="151">
        <f t="shared" si="0"/>
        <v>0</v>
      </c>
      <c r="R24" s="136">
        <f t="shared" si="5"/>
        <v>5</v>
      </c>
      <c r="S24" s="152" t="str">
        <f t="shared" si="1"/>
        <v/>
      </c>
      <c r="T24" s="149" t="str">
        <f t="shared" si="1"/>
        <v/>
      </c>
      <c r="U24" s="149" t="str">
        <f t="shared" si="1"/>
        <v/>
      </c>
      <c r="V24" s="149" t="str">
        <f t="shared" si="1"/>
        <v/>
      </c>
      <c r="W24" s="149" t="str">
        <f t="shared" si="1"/>
        <v/>
      </c>
      <c r="X24" s="149" t="str">
        <f t="shared" si="1"/>
        <v/>
      </c>
      <c r="Y24" s="149" t="str">
        <f t="shared" si="1"/>
        <v/>
      </c>
      <c r="Z24" s="149" t="str">
        <f t="shared" si="1"/>
        <v/>
      </c>
      <c r="AA24" s="149" t="str">
        <f t="shared" si="1"/>
        <v/>
      </c>
      <c r="AB24" s="149" t="str">
        <f t="shared" si="1"/>
        <v/>
      </c>
      <c r="AC24" s="149" t="str">
        <f t="shared" si="1"/>
        <v/>
      </c>
      <c r="AD24" s="153" t="str">
        <f t="shared" si="1"/>
        <v/>
      </c>
      <c r="AE24" s="154"/>
      <c r="AG24" s="136">
        <v>10</v>
      </c>
      <c r="AH24" s="65"/>
      <c r="AI24" s="95"/>
      <c r="AJ24" s="154" t="s">
        <v>116</v>
      </c>
    </row>
    <row r="25" spans="5:38" x14ac:dyDescent="0.25">
      <c r="E25" s="107"/>
      <c r="G25" s="146" t="s">
        <v>117</v>
      </c>
      <c r="H25" s="147">
        <f>IF(OR($J$8="",$J$10=""),"",H20+50)</f>
        <v>46167</v>
      </c>
      <c r="I25" s="148">
        <f t="shared" si="2"/>
        <v>1</v>
      </c>
      <c r="J25" s="148" t="str">
        <f t="shared" si="3"/>
        <v>Montag</v>
      </c>
      <c r="K25" s="148" t="str">
        <f>IF(OR($J$8="",$J$10=""),"",IF(ISERROR(HLOOKUP($J$10,'Feiertage nach Bundesländern'!$C$7:$R$26,AG25,FALSE)),"",HLOOKUP($J$10,'Feiertage nach Bundesländern'!$C$7:$R$26,AG25,FALSE)))</f>
        <v>ja</v>
      </c>
      <c r="L25" s="149">
        <f>MOD(L14,4)</f>
        <v>2</v>
      </c>
      <c r="M25" s="150" t="str">
        <f t="shared" si="4"/>
        <v>25.05.26</v>
      </c>
      <c r="N25" s="108"/>
      <c r="P25" s="151" t="str">
        <f t="shared" si="0"/>
        <v>25.05.26</v>
      </c>
      <c r="R25" s="136">
        <f t="shared" si="5"/>
        <v>5</v>
      </c>
      <c r="S25" s="152" t="str">
        <f t="shared" si="1"/>
        <v/>
      </c>
      <c r="T25" s="149" t="str">
        <f t="shared" si="1"/>
        <v/>
      </c>
      <c r="U25" s="149" t="str">
        <f t="shared" si="1"/>
        <v/>
      </c>
      <c r="V25" s="149" t="str">
        <f t="shared" si="1"/>
        <v/>
      </c>
      <c r="W25" s="149">
        <f t="shared" si="1"/>
        <v>1</v>
      </c>
      <c r="X25" s="149" t="str">
        <f t="shared" si="1"/>
        <v/>
      </c>
      <c r="Y25" s="149" t="str">
        <f t="shared" si="1"/>
        <v/>
      </c>
      <c r="Z25" s="149" t="str">
        <f t="shared" si="1"/>
        <v/>
      </c>
      <c r="AA25" s="149" t="str">
        <f t="shared" si="1"/>
        <v/>
      </c>
      <c r="AB25" s="149" t="str">
        <f t="shared" si="1"/>
        <v/>
      </c>
      <c r="AC25" s="149" t="str">
        <f t="shared" si="1"/>
        <v/>
      </c>
      <c r="AD25" s="153" t="str">
        <f t="shared" si="1"/>
        <v/>
      </c>
      <c r="AE25" s="154"/>
      <c r="AG25" s="136">
        <v>11</v>
      </c>
      <c r="AH25" s="65"/>
      <c r="AI25" s="95"/>
      <c r="AJ25" s="154" t="s">
        <v>118</v>
      </c>
    </row>
    <row r="26" spans="5:38" x14ac:dyDescent="0.25">
      <c r="E26" s="107"/>
      <c r="G26" s="146" t="s">
        <v>119</v>
      </c>
      <c r="H26" s="147">
        <f>IF(OR($J$8="",$J$10=""),"",H20+60)</f>
        <v>46177</v>
      </c>
      <c r="I26" s="148">
        <f t="shared" si="2"/>
        <v>4</v>
      </c>
      <c r="J26" s="148" t="str">
        <f t="shared" si="3"/>
        <v>Donnerstag</v>
      </c>
      <c r="K26" s="148" t="str">
        <f>IF(OR($J$8="",$J$10=""),"",IF(ISERROR(HLOOKUP($J$10,'Feiertage nach Bundesländern'!$C$7:$R$26,AG26,FALSE)),"",HLOOKUP($J$10,'Feiertage nach Bundesländern'!$C$7:$R$26,AG26,FALSE)))</f>
        <v>ja</v>
      </c>
      <c r="L26" s="149">
        <f>MOD(32+2*L18+2*L23-L21-L25,7)</f>
        <v>2</v>
      </c>
      <c r="M26" s="150" t="str">
        <f t="shared" si="4"/>
        <v>04.06.26</v>
      </c>
      <c r="N26" s="108"/>
      <c r="P26" s="151" t="str">
        <f t="shared" si="0"/>
        <v>04.06.26</v>
      </c>
      <c r="R26" s="136">
        <f t="shared" si="5"/>
        <v>6</v>
      </c>
      <c r="S26" s="152" t="str">
        <f t="shared" si="1"/>
        <v/>
      </c>
      <c r="T26" s="149" t="str">
        <f t="shared" si="1"/>
        <v/>
      </c>
      <c r="U26" s="149" t="str">
        <f t="shared" si="1"/>
        <v/>
      </c>
      <c r="V26" s="149" t="str">
        <f t="shared" si="1"/>
        <v/>
      </c>
      <c r="W26" s="149" t="str">
        <f t="shared" si="1"/>
        <v/>
      </c>
      <c r="X26" s="149">
        <f t="shared" si="1"/>
        <v>1</v>
      </c>
      <c r="Y26" s="149" t="str">
        <f t="shared" si="1"/>
        <v/>
      </c>
      <c r="Z26" s="149" t="str">
        <f t="shared" si="1"/>
        <v/>
      </c>
      <c r="AA26" s="149" t="str">
        <f t="shared" si="1"/>
        <v/>
      </c>
      <c r="AB26" s="149" t="str">
        <f t="shared" si="1"/>
        <v/>
      </c>
      <c r="AC26" s="149" t="str">
        <f t="shared" si="1"/>
        <v/>
      </c>
      <c r="AD26" s="153" t="str">
        <f t="shared" si="1"/>
        <v/>
      </c>
      <c r="AE26" s="154"/>
      <c r="AG26" s="136">
        <v>12</v>
      </c>
      <c r="AH26" s="65"/>
      <c r="AI26" s="95"/>
      <c r="AJ26" s="154" t="s">
        <v>120</v>
      </c>
    </row>
    <row r="27" spans="5:38" x14ac:dyDescent="0.25">
      <c r="E27" s="107"/>
      <c r="G27" s="146" t="s">
        <v>113</v>
      </c>
      <c r="H27" s="147" t="str">
        <f>IF(OR($J$8="",$J$10=""),"","15.08."&amp;RIGHT(AO14,2))</f>
        <v>15.08.26</v>
      </c>
      <c r="I27" s="148">
        <f t="shared" si="2"/>
        <v>6</v>
      </c>
      <c r="J27" s="148" t="str">
        <f t="shared" si="3"/>
        <v>Samstag</v>
      </c>
      <c r="K27" s="148" t="str">
        <f>IF(OR($J$8="",$J$10=""),"",IF(ISERROR(HLOOKUP($J$10,'Feiertage nach Bundesländern'!$C$7:$R$26,AG27,FALSE)),"",HLOOKUP($J$10,'Feiertage nach Bundesländern'!$C$7:$R$26,AG27,FALSE)))</f>
        <v>nein</v>
      </c>
      <c r="L27" s="149"/>
      <c r="M27" s="150" t="str">
        <f t="shared" si="4"/>
        <v/>
      </c>
      <c r="N27" s="108"/>
      <c r="P27" s="151">
        <f t="shared" si="0"/>
        <v>0</v>
      </c>
      <c r="R27" s="136">
        <f t="shared" si="5"/>
        <v>8</v>
      </c>
      <c r="S27" s="152" t="str">
        <f t="shared" si="1"/>
        <v/>
      </c>
      <c r="T27" s="149" t="str">
        <f t="shared" si="1"/>
        <v/>
      </c>
      <c r="U27" s="149" t="str">
        <f t="shared" si="1"/>
        <v/>
      </c>
      <c r="V27" s="149" t="str">
        <f t="shared" si="1"/>
        <v/>
      </c>
      <c r="W27" s="149" t="str">
        <f t="shared" si="1"/>
        <v/>
      </c>
      <c r="X27" s="149" t="str">
        <f t="shared" si="1"/>
        <v/>
      </c>
      <c r="Y27" s="149" t="str">
        <f t="shared" si="1"/>
        <v/>
      </c>
      <c r="Z27" s="149" t="str">
        <f t="shared" si="1"/>
        <v/>
      </c>
      <c r="AA27" s="149" t="str">
        <f t="shared" si="1"/>
        <v/>
      </c>
      <c r="AB27" s="149" t="str">
        <f t="shared" si="1"/>
        <v/>
      </c>
      <c r="AC27" s="149" t="str">
        <f t="shared" si="1"/>
        <v/>
      </c>
      <c r="AD27" s="153" t="str">
        <f t="shared" si="1"/>
        <v/>
      </c>
      <c r="AE27" s="154"/>
      <c r="AG27" s="136">
        <v>13</v>
      </c>
      <c r="AH27" s="65"/>
      <c r="AI27" s="95"/>
      <c r="AJ27" s="154" t="s">
        <v>121</v>
      </c>
    </row>
    <row r="28" spans="5:38" x14ac:dyDescent="0.25">
      <c r="E28" s="107"/>
      <c r="G28" s="146" t="s">
        <v>122</v>
      </c>
      <c r="H28" s="147" t="str">
        <f>IF(OR($J$8="",$J$10=""),"","03.10."&amp;RIGHT(AO14,2))</f>
        <v>03.10.26</v>
      </c>
      <c r="I28" s="148">
        <f t="shared" si="2"/>
        <v>6</v>
      </c>
      <c r="J28" s="148" t="str">
        <f t="shared" si="3"/>
        <v>Samstag</v>
      </c>
      <c r="K28" s="148" t="str">
        <f>IF(OR($J$8="",$J$10=""),"",IF(ISERROR(HLOOKUP($J$10,'Feiertage nach Bundesländern'!$C$7:$R$26,AG28,FALSE)),"",HLOOKUP($J$10,'Feiertage nach Bundesländern'!$C$7:$R$26,AG28,FALSE)))</f>
        <v>ja</v>
      </c>
      <c r="L28" s="160" t="str">
        <f>CONCATENATE(TEXT(+L16+1,"##"),".")</f>
        <v>5.</v>
      </c>
      <c r="M28" s="150" t="str">
        <f t="shared" si="4"/>
        <v/>
      </c>
      <c r="N28" s="108"/>
      <c r="P28" s="151">
        <f t="shared" si="0"/>
        <v>0</v>
      </c>
      <c r="R28" s="136">
        <f t="shared" si="5"/>
        <v>10</v>
      </c>
      <c r="S28" s="152" t="str">
        <f t="shared" si="1"/>
        <v/>
      </c>
      <c r="T28" s="149" t="str">
        <f t="shared" si="1"/>
        <v/>
      </c>
      <c r="U28" s="149" t="str">
        <f t="shared" si="1"/>
        <v/>
      </c>
      <c r="V28" s="149" t="str">
        <f t="shared" si="1"/>
        <v/>
      </c>
      <c r="W28" s="149" t="str">
        <f t="shared" si="1"/>
        <v/>
      </c>
      <c r="X28" s="149" t="str">
        <f t="shared" si="1"/>
        <v/>
      </c>
      <c r="Y28" s="149" t="str">
        <f t="shared" si="1"/>
        <v/>
      </c>
      <c r="Z28" s="149" t="str">
        <f t="shared" si="1"/>
        <v/>
      </c>
      <c r="AA28" s="149" t="str">
        <f t="shared" si="1"/>
        <v/>
      </c>
      <c r="AB28" s="149" t="str">
        <f t="shared" si="1"/>
        <v/>
      </c>
      <c r="AC28" s="149" t="str">
        <f t="shared" si="1"/>
        <v/>
      </c>
      <c r="AD28" s="153" t="str">
        <f t="shared" si="1"/>
        <v/>
      </c>
      <c r="AE28" s="154"/>
      <c r="AG28" s="136">
        <v>14</v>
      </c>
      <c r="AH28" s="65"/>
      <c r="AI28" s="95"/>
      <c r="AJ28" s="154" t="s">
        <v>123</v>
      </c>
    </row>
    <row r="29" spans="5:38" x14ac:dyDescent="0.25">
      <c r="E29" s="107"/>
      <c r="G29" s="146" t="s">
        <v>124</v>
      </c>
      <c r="H29" s="147">
        <f>IF(OR($J$8="",$J$10=""),"",IF(WEEKDAY(H33-1)=1,H33-22,H33-21-WEEKDAY(H33-1))-11)</f>
        <v>46344</v>
      </c>
      <c r="I29" s="148">
        <f t="shared" si="2"/>
        <v>3</v>
      </c>
      <c r="J29" s="148" t="str">
        <f t="shared" si="3"/>
        <v>Mittwoch</v>
      </c>
      <c r="K29" s="148" t="str">
        <f>IF(OR($J$8="",$J$10=""),"",IF(ISERROR(HLOOKUP($J$10,'Feiertage nach Bundesländern'!$C$7:$R$26,AG29,FALSE)),"",HLOOKUP($J$10,'Feiertage nach Bundesländern'!$C$7:$R$26,AG29,FALSE)))</f>
        <v>nein</v>
      </c>
      <c r="L29" s="149"/>
      <c r="M29" s="150" t="str">
        <f t="shared" si="4"/>
        <v/>
      </c>
      <c r="N29" s="108"/>
      <c r="P29" s="151">
        <f t="shared" si="0"/>
        <v>0</v>
      </c>
      <c r="R29" s="136">
        <f t="shared" si="5"/>
        <v>11</v>
      </c>
      <c r="S29" s="152" t="str">
        <f t="shared" si="1"/>
        <v/>
      </c>
      <c r="T29" s="149" t="str">
        <f t="shared" si="1"/>
        <v/>
      </c>
      <c r="U29" s="149" t="str">
        <f t="shared" si="1"/>
        <v/>
      </c>
      <c r="V29" s="149" t="str">
        <f t="shared" si="1"/>
        <v/>
      </c>
      <c r="W29" s="149" t="str">
        <f t="shared" si="1"/>
        <v/>
      </c>
      <c r="X29" s="149" t="str">
        <f t="shared" si="1"/>
        <v/>
      </c>
      <c r="Y29" s="149" t="str">
        <f t="shared" si="1"/>
        <v/>
      </c>
      <c r="Z29" s="149" t="str">
        <f t="shared" si="1"/>
        <v/>
      </c>
      <c r="AA29" s="149" t="str">
        <f t="shared" si="1"/>
        <v/>
      </c>
      <c r="AB29" s="149" t="str">
        <f t="shared" si="1"/>
        <v/>
      </c>
      <c r="AC29" s="149" t="str">
        <f t="shared" si="1"/>
        <v/>
      </c>
      <c r="AD29" s="153" t="str">
        <f t="shared" si="1"/>
        <v/>
      </c>
      <c r="AE29" s="154"/>
      <c r="AG29" s="136">
        <v>15</v>
      </c>
      <c r="AH29" s="65"/>
      <c r="AI29" s="95"/>
      <c r="AJ29" s="154" t="s">
        <v>125</v>
      </c>
    </row>
    <row r="30" spans="5:38" x14ac:dyDescent="0.25">
      <c r="E30" s="107"/>
      <c r="G30" s="146" t="s">
        <v>126</v>
      </c>
      <c r="H30" s="147" t="str">
        <f>IF(OR($J$8="",$J$10=""),"","31.10."&amp;RIGHT(AO14,2))</f>
        <v>31.10.26</v>
      </c>
      <c r="I30" s="148">
        <f t="shared" si="2"/>
        <v>6</v>
      </c>
      <c r="J30" s="148" t="str">
        <f t="shared" si="3"/>
        <v>Samstag</v>
      </c>
      <c r="K30" s="148" t="str">
        <f>IF(OR($J$8="",$J$10=""),"",IF(ISERROR(HLOOKUP($J$10,'Feiertage nach Bundesländern'!$C$7:$R$26,AG30,FALSE)),"",HLOOKUP($J$10,'Feiertage nach Bundesländern'!$C$7:$R$26,AG30,FALSE)))</f>
        <v>ja</v>
      </c>
      <c r="L30" s="160"/>
      <c r="M30" s="150" t="str">
        <f t="shared" si="4"/>
        <v/>
      </c>
      <c r="N30" s="108"/>
      <c r="P30" s="151">
        <f t="shared" si="0"/>
        <v>0</v>
      </c>
      <c r="R30" s="136">
        <f t="shared" si="5"/>
        <v>10</v>
      </c>
      <c r="S30" s="152" t="str">
        <f t="shared" si="1"/>
        <v/>
      </c>
      <c r="T30" s="149" t="str">
        <f t="shared" si="1"/>
        <v/>
      </c>
      <c r="U30" s="149" t="str">
        <f t="shared" si="1"/>
        <v/>
      </c>
      <c r="V30" s="149" t="str">
        <f t="shared" si="1"/>
        <v/>
      </c>
      <c r="W30" s="149" t="str">
        <f t="shared" si="1"/>
        <v/>
      </c>
      <c r="X30" s="149" t="str">
        <f t="shared" si="1"/>
        <v/>
      </c>
      <c r="Y30" s="149" t="str">
        <f t="shared" si="1"/>
        <v/>
      </c>
      <c r="Z30" s="149" t="str">
        <f t="shared" si="1"/>
        <v/>
      </c>
      <c r="AA30" s="149" t="str">
        <f t="shared" si="1"/>
        <v/>
      </c>
      <c r="AB30" s="149" t="str">
        <f t="shared" si="1"/>
        <v/>
      </c>
      <c r="AC30" s="149" t="str">
        <f t="shared" si="1"/>
        <v/>
      </c>
      <c r="AD30" s="153" t="str">
        <f t="shared" si="1"/>
        <v/>
      </c>
      <c r="AE30" s="154"/>
      <c r="AG30" s="136">
        <v>16</v>
      </c>
      <c r="AH30" s="65"/>
      <c r="AI30" s="95"/>
      <c r="AJ30" s="154" t="s">
        <v>127</v>
      </c>
    </row>
    <row r="31" spans="5:38" ht="13.8" thickBot="1" x14ac:dyDescent="0.3">
      <c r="E31" s="107"/>
      <c r="G31" s="146" t="s">
        <v>128</v>
      </c>
      <c r="H31" s="147" t="str">
        <f>IF(OR($J$8="",$J$10=""),"","01.11."&amp;RIGHT(AO14,2))</f>
        <v>01.11.26</v>
      </c>
      <c r="I31" s="148">
        <f t="shared" si="2"/>
        <v>7</v>
      </c>
      <c r="J31" s="148" t="str">
        <f t="shared" si="3"/>
        <v>Sonntag</v>
      </c>
      <c r="K31" s="148" t="str">
        <f>IF(OR($J$8="",$J$10=""),"",IF(ISERROR(HLOOKUP($J$10,'Feiertage nach Bundesländern'!$C$7:$R$26,AG31,FALSE)),"",HLOOKUP($J$10,'Feiertage nach Bundesländern'!$C$7:$R$26,AG31,FALSE)))</f>
        <v>nein</v>
      </c>
      <c r="L31" s="160"/>
      <c r="M31" s="150" t="str">
        <f t="shared" si="4"/>
        <v/>
      </c>
      <c r="N31" s="108"/>
      <c r="P31" s="151">
        <f t="shared" si="0"/>
        <v>0</v>
      </c>
      <c r="R31" s="136">
        <f t="shared" si="5"/>
        <v>11</v>
      </c>
      <c r="S31" s="152" t="str">
        <f t="shared" si="1"/>
        <v/>
      </c>
      <c r="T31" s="149" t="str">
        <f t="shared" si="1"/>
        <v/>
      </c>
      <c r="U31" s="149" t="str">
        <f t="shared" si="1"/>
        <v/>
      </c>
      <c r="V31" s="149" t="str">
        <f t="shared" si="1"/>
        <v/>
      </c>
      <c r="W31" s="149" t="str">
        <f t="shared" si="1"/>
        <v/>
      </c>
      <c r="X31" s="149" t="str">
        <f t="shared" si="1"/>
        <v/>
      </c>
      <c r="Y31" s="149" t="str">
        <f t="shared" si="1"/>
        <v/>
      </c>
      <c r="Z31" s="149" t="str">
        <f t="shared" si="1"/>
        <v/>
      </c>
      <c r="AA31" s="149" t="str">
        <f t="shared" si="1"/>
        <v/>
      </c>
      <c r="AB31" s="149" t="str">
        <f t="shared" si="1"/>
        <v/>
      </c>
      <c r="AC31" s="149" t="str">
        <f t="shared" si="1"/>
        <v/>
      </c>
      <c r="AD31" s="153" t="str">
        <f t="shared" si="1"/>
        <v/>
      </c>
      <c r="AE31" s="154"/>
      <c r="AG31" s="136">
        <v>17</v>
      </c>
      <c r="AH31" s="65"/>
      <c r="AI31" s="95"/>
      <c r="AJ31" s="161" t="s">
        <v>129</v>
      </c>
    </row>
    <row r="32" spans="5:38" x14ac:dyDescent="0.25">
      <c r="E32" s="107"/>
      <c r="G32" s="146" t="s">
        <v>130</v>
      </c>
      <c r="H32" s="147">
        <f>IF(OR($J$8="",$J$10=""),"",H33-1)</f>
        <v>46380</v>
      </c>
      <c r="I32" s="148">
        <f t="shared" si="2"/>
        <v>4</v>
      </c>
      <c r="J32" s="148" t="str">
        <f t="shared" si="3"/>
        <v>Donnerstag</v>
      </c>
      <c r="K32" s="148" t="str">
        <f>IF(OR($J$8="",$J$10=""),"",IF(ISERROR(HLOOKUP($J$10,'Feiertage nach Bundesländern'!$C$7:$R$26,AG32,FALSE)),"",HLOOKUP($J$10,'Feiertage nach Bundesländern'!$C$7:$R$26,AG32,FALSE)))</f>
        <v>ja</v>
      </c>
      <c r="L32" s="149"/>
      <c r="M32" s="150" t="str">
        <f t="shared" si="4"/>
        <v>24.12.26</v>
      </c>
      <c r="N32" s="108"/>
      <c r="P32" s="151" t="str">
        <f t="shared" si="0"/>
        <v>24.12.26</v>
      </c>
      <c r="R32" s="136">
        <f t="shared" si="5"/>
        <v>12</v>
      </c>
      <c r="S32" s="152" t="str">
        <f t="shared" si="1"/>
        <v/>
      </c>
      <c r="T32" s="149" t="str">
        <f t="shared" si="1"/>
        <v/>
      </c>
      <c r="U32" s="149" t="str">
        <f t="shared" si="1"/>
        <v/>
      </c>
      <c r="V32" s="149" t="str">
        <f t="shared" si="1"/>
        <v/>
      </c>
      <c r="W32" s="149" t="str">
        <f t="shared" si="1"/>
        <v/>
      </c>
      <c r="X32" s="149" t="str">
        <f t="shared" si="1"/>
        <v/>
      </c>
      <c r="Y32" s="149" t="str">
        <f t="shared" si="1"/>
        <v/>
      </c>
      <c r="Z32" s="149" t="str">
        <f t="shared" si="1"/>
        <v/>
      </c>
      <c r="AA32" s="149" t="str">
        <f t="shared" si="1"/>
        <v/>
      </c>
      <c r="AB32" s="149" t="str">
        <f t="shared" si="1"/>
        <v/>
      </c>
      <c r="AC32" s="149" t="str">
        <f t="shared" si="1"/>
        <v/>
      </c>
      <c r="AD32" s="153">
        <f t="shared" si="1"/>
        <v>1</v>
      </c>
      <c r="AE32" s="154"/>
      <c r="AG32" s="136">
        <v>18</v>
      </c>
      <c r="AH32" s="65"/>
      <c r="AI32" s="95"/>
      <c r="AJ32" s="95"/>
    </row>
    <row r="33" spans="5:36" x14ac:dyDescent="0.25">
      <c r="E33" s="107"/>
      <c r="G33" s="146" t="s">
        <v>131</v>
      </c>
      <c r="H33" s="147" t="str">
        <f>IF(OR($J$8="",$J$10=""),"","25.12."&amp;RIGHT(AO14,2))</f>
        <v>25.12.26</v>
      </c>
      <c r="I33" s="148">
        <f t="shared" si="2"/>
        <v>5</v>
      </c>
      <c r="J33" s="148" t="str">
        <f t="shared" si="3"/>
        <v>Freitag</v>
      </c>
      <c r="K33" s="148" t="str">
        <f>IF(OR($J$8="",$J$10=""),"",IF(ISERROR(HLOOKUP($J$10,'Feiertage nach Bundesländern'!$C$7:$R$26,AG33,FALSE)),"",HLOOKUP($J$10,'Feiertage nach Bundesländern'!$C$7:$R$26,AG33,FALSE)))</f>
        <v>ja</v>
      </c>
      <c r="L33" s="149">
        <f>INT((AL17+11*L21+22*L26)/451)</f>
        <v>0</v>
      </c>
      <c r="M33" s="150" t="str">
        <f t="shared" si="4"/>
        <v>25.12.26</v>
      </c>
      <c r="N33" s="108"/>
      <c r="P33" s="151" t="str">
        <f t="shared" si="0"/>
        <v>25.12.26</v>
      </c>
      <c r="R33" s="136">
        <f t="shared" si="5"/>
        <v>12</v>
      </c>
      <c r="S33" s="152" t="str">
        <f t="shared" ref="S33:AD34" si="6">+IF(AND($R33=S$15,$M33&lt;&gt;"",$K33="Ja"),1,"")</f>
        <v/>
      </c>
      <c r="T33" s="149" t="str">
        <f t="shared" si="6"/>
        <v/>
      </c>
      <c r="U33" s="149" t="str">
        <f t="shared" si="6"/>
        <v/>
      </c>
      <c r="V33" s="149" t="str">
        <f t="shared" si="6"/>
        <v/>
      </c>
      <c r="W33" s="149" t="str">
        <f t="shared" si="6"/>
        <v/>
      </c>
      <c r="X33" s="149" t="str">
        <f t="shared" si="6"/>
        <v/>
      </c>
      <c r="Y33" s="149" t="str">
        <f t="shared" si="6"/>
        <v/>
      </c>
      <c r="Z33" s="149" t="str">
        <f t="shared" si="6"/>
        <v/>
      </c>
      <c r="AA33" s="149" t="str">
        <f t="shared" si="6"/>
        <v/>
      </c>
      <c r="AB33" s="149" t="str">
        <f t="shared" si="6"/>
        <v/>
      </c>
      <c r="AC33" s="149" t="str">
        <f t="shared" si="6"/>
        <v/>
      </c>
      <c r="AD33" s="153">
        <f t="shared" si="6"/>
        <v>1</v>
      </c>
      <c r="AE33" s="154"/>
      <c r="AG33" s="136">
        <v>19</v>
      </c>
      <c r="AH33" s="65"/>
      <c r="AI33" s="95"/>
      <c r="AJ33" s="95"/>
    </row>
    <row r="34" spans="5:36" ht="13.8" thickBot="1" x14ac:dyDescent="0.3">
      <c r="E34" s="107"/>
      <c r="G34" s="162" t="s">
        <v>132</v>
      </c>
      <c r="H34" s="163" t="str">
        <f>IF(OR($J$8="",$J$10=""),"","26.12."&amp;RIGHT(AO14,2))</f>
        <v>26.12.26</v>
      </c>
      <c r="I34" s="105">
        <f t="shared" si="2"/>
        <v>6</v>
      </c>
      <c r="J34" s="105" t="str">
        <f t="shared" si="3"/>
        <v>Samstag</v>
      </c>
      <c r="K34" s="105" t="str">
        <f>IF(OR($J$8="",$J$10=""),"",IF(ISERROR(HLOOKUP($J$10,'Feiertage nach Bundesländern'!$C$7:$R$26,AG34,FALSE)),"",HLOOKUP($J$10,'Feiertage nach Bundesländern'!$C$7:$R$26,AG34,FALSE)))</f>
        <v>ja</v>
      </c>
      <c r="L34" s="164">
        <f>INT((L21+L26-7*L33+114)/31)</f>
        <v>4</v>
      </c>
      <c r="M34" s="106" t="str">
        <f t="shared" si="4"/>
        <v/>
      </c>
      <c r="N34" s="108"/>
      <c r="P34" s="165">
        <f t="shared" si="0"/>
        <v>0</v>
      </c>
      <c r="R34" s="158">
        <f t="shared" si="5"/>
        <v>12</v>
      </c>
      <c r="S34" s="166" t="str">
        <f t="shared" si="6"/>
        <v/>
      </c>
      <c r="T34" s="164" t="str">
        <f t="shared" si="6"/>
        <v/>
      </c>
      <c r="U34" s="164" t="str">
        <f t="shared" si="6"/>
        <v/>
      </c>
      <c r="V34" s="164" t="str">
        <f t="shared" si="6"/>
        <v/>
      </c>
      <c r="W34" s="164" t="str">
        <f t="shared" si="6"/>
        <v/>
      </c>
      <c r="X34" s="164" t="str">
        <f t="shared" si="6"/>
        <v/>
      </c>
      <c r="Y34" s="164" t="str">
        <f t="shared" si="6"/>
        <v/>
      </c>
      <c r="Z34" s="164" t="str">
        <f t="shared" si="6"/>
        <v/>
      </c>
      <c r="AA34" s="164" t="str">
        <f t="shared" si="6"/>
        <v/>
      </c>
      <c r="AB34" s="164" t="str">
        <f t="shared" si="6"/>
        <v/>
      </c>
      <c r="AC34" s="164" t="str">
        <f t="shared" si="6"/>
        <v/>
      </c>
      <c r="AD34" s="167" t="str">
        <f t="shared" si="6"/>
        <v/>
      </c>
      <c r="AE34" s="161"/>
      <c r="AG34" s="158">
        <v>20</v>
      </c>
      <c r="AH34" s="65"/>
      <c r="AI34" s="95"/>
      <c r="AJ34" s="95"/>
    </row>
    <row r="35" spans="5:36" ht="13.8" thickBot="1" x14ac:dyDescent="0.3">
      <c r="E35" s="168"/>
      <c r="F35" s="169"/>
      <c r="G35" s="169"/>
      <c r="H35" s="169"/>
      <c r="I35" s="169"/>
      <c r="J35" s="169"/>
      <c r="K35" s="169"/>
      <c r="L35" s="169"/>
      <c r="M35" s="169"/>
      <c r="N35" s="170"/>
      <c r="AG35" s="65"/>
      <c r="AH35" s="65"/>
      <c r="AI35" s="95"/>
      <c r="AJ35" s="95"/>
    </row>
    <row r="36" spans="5:36" x14ac:dyDescent="0.25">
      <c r="AG36" s="65"/>
      <c r="AH36" s="65"/>
      <c r="AI36" s="95"/>
      <c r="AJ36" s="95"/>
    </row>
    <row r="37" spans="5:36" x14ac:dyDescent="0.25">
      <c r="AG37" s="65"/>
      <c r="AH37" s="65"/>
      <c r="AI37" s="95"/>
      <c r="AJ37" s="95"/>
    </row>
    <row r="38" spans="5:36" x14ac:dyDescent="0.25">
      <c r="AG38" s="65"/>
      <c r="AH38" s="65"/>
      <c r="AI38" s="95"/>
      <c r="AJ38" s="95"/>
    </row>
    <row r="39" spans="5:36" x14ac:dyDescent="0.25">
      <c r="AG39" s="65"/>
      <c r="AH39" s="65"/>
      <c r="AI39" s="95"/>
      <c r="AJ39" s="95"/>
    </row>
    <row r="40" spans="5:36" x14ac:dyDescent="0.25">
      <c r="AG40" s="65"/>
      <c r="AH40" s="65"/>
      <c r="AI40" s="95"/>
      <c r="AJ40" s="95"/>
    </row>
    <row r="41" spans="5:36" x14ac:dyDescent="0.25">
      <c r="AG41" s="65"/>
      <c r="AH41" s="65"/>
      <c r="AI41" s="95"/>
      <c r="AJ41" s="95"/>
    </row>
    <row r="42" spans="5:36" x14ac:dyDescent="0.25">
      <c r="AG42" s="65"/>
      <c r="AH42" s="65"/>
      <c r="AI42" s="95"/>
      <c r="AJ42" s="95"/>
    </row>
    <row r="43" spans="5:36" x14ac:dyDescent="0.25">
      <c r="AG43" s="65"/>
      <c r="AH43" s="65"/>
      <c r="AI43" s="95"/>
      <c r="AJ43" s="95"/>
    </row>
    <row r="44" spans="5:36" x14ac:dyDescent="0.25">
      <c r="AG44" s="65"/>
      <c r="AH44" s="65"/>
      <c r="AI44" s="95"/>
      <c r="AJ44" s="95"/>
    </row>
    <row r="45" spans="5:36" x14ac:dyDescent="0.25">
      <c r="AG45" s="65"/>
      <c r="AH45" s="65"/>
      <c r="AI45" s="95"/>
      <c r="AJ45" s="95"/>
    </row>
    <row r="46" spans="5:36" x14ac:dyDescent="0.25">
      <c r="AG46" s="65"/>
      <c r="AH46" s="65"/>
      <c r="AI46" s="95"/>
      <c r="AJ46" s="95"/>
    </row>
    <row r="47" spans="5:36" x14ac:dyDescent="0.25">
      <c r="AG47" s="65"/>
      <c r="AH47" s="65"/>
      <c r="AI47" s="95"/>
      <c r="AJ47" s="95"/>
    </row>
    <row r="48" spans="5:36" x14ac:dyDescent="0.25">
      <c r="AG48" s="65"/>
      <c r="AH48" s="65"/>
      <c r="AI48" s="95"/>
      <c r="AJ48" s="95"/>
    </row>
    <row r="49" spans="33:36" x14ac:dyDescent="0.25">
      <c r="AG49" s="65"/>
      <c r="AH49" s="65"/>
      <c r="AI49" s="95"/>
      <c r="AJ49" s="95"/>
    </row>
    <row r="50" spans="33:36" x14ac:dyDescent="0.25">
      <c r="AG50" s="65"/>
      <c r="AH50" s="65"/>
      <c r="AI50" s="95"/>
      <c r="AJ50" s="95"/>
    </row>
    <row r="51" spans="33:36" x14ac:dyDescent="0.25">
      <c r="AG51" s="65"/>
      <c r="AH51" s="65"/>
      <c r="AI51" s="95"/>
      <c r="AJ51" s="95"/>
    </row>
  </sheetData>
  <sheetProtection sheet="1"/>
  <mergeCells count="3">
    <mergeCell ref="H3:L3"/>
    <mergeCell ref="E6:N6"/>
    <mergeCell ref="K8:M8"/>
  </mergeCells>
  <conditionalFormatting sqref="K8">
    <cfRule type="cellIs" dxfId="51" priority="3" stopIfTrue="1" operator="equal">
      <formula>"   Bitte Jahr wählen"</formula>
    </cfRule>
  </conditionalFormatting>
  <conditionalFormatting sqref="M10">
    <cfRule type="cellIs" dxfId="50" priority="4" stopIfTrue="1" operator="equal">
      <formula>"     Land wählen"</formula>
    </cfRule>
  </conditionalFormatting>
  <conditionalFormatting sqref="M15">
    <cfRule type="cellIs" dxfId="49" priority="2" stopIfTrue="1" operator="equal">
      <formula>0</formula>
    </cfRule>
  </conditionalFormatting>
  <conditionalFormatting sqref="P16:P34">
    <cfRule type="cellIs" dxfId="48" priority="1" stopIfTrue="1" operator="equal">
      <formula>0</formula>
    </cfRule>
  </conditionalFormatting>
  <dataValidations count="6">
    <dataValidation type="date" allowBlank="1" showInputMessage="1" showErrorMessage="1" errorTitle="Datum eingeben" error="Hier bitte das Datum der Analyse eingeben."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57702E5-2D29-4AED-ADE1-017FE6C432CB}">
      <formula1>41640</formula1>
      <formula2>46022</formula2>
    </dataValidation>
    <dataValidation type="list" showErrorMessage="1" errorTitle="Jahr wählen" error="Bitte wählen Sie aus der Liste ein Jahr, für das der Anlagespiegel erstellt werden soll." sqref="JF10 WVR983030 WLV983030 WBZ983030 VSD983030 VIH983030 UYL983030 UOP983030 UET983030 TUX983030 TLB983030 TBF983030 SRJ983030 SHN983030 RXR983030 RNV983030 RDZ983030 QUD983030 QKH983030 QAL983030 PQP983030 PGT983030 OWX983030 ONB983030 ODF983030 NTJ983030 NJN983030 MZR983030 MPV983030 MFZ983030 LWD983030 LMH983030 LCL983030 KSP983030 KIT983030 JYX983030 JPB983030 JFF983030 IVJ983030 ILN983030 IBR983030 HRV983030 HHZ983030 GYD983030 GOH983030 GEL983030 FUP983030 FKT983030 FAX983030 ERB983030 EHF983030 DXJ983030 DNN983030 DDR983030 CTV983030 CJZ983030 CAD983030 BQH983030 BGL983030 AWP983030 AMT983030 ACX983030 TB983030 JF983030 J983030 WVR917494 WLV917494 WBZ917494 VSD917494 VIH917494 UYL917494 UOP917494 UET917494 TUX917494 TLB917494 TBF917494 SRJ917494 SHN917494 RXR917494 RNV917494 RDZ917494 QUD917494 QKH917494 QAL917494 PQP917494 PGT917494 OWX917494 ONB917494 ODF917494 NTJ917494 NJN917494 MZR917494 MPV917494 MFZ917494 LWD917494 LMH917494 LCL917494 KSP917494 KIT917494 JYX917494 JPB917494 JFF917494 IVJ917494 ILN917494 IBR917494 HRV917494 HHZ917494 GYD917494 GOH917494 GEL917494 FUP917494 FKT917494 FAX917494 ERB917494 EHF917494 DXJ917494 DNN917494 DDR917494 CTV917494 CJZ917494 CAD917494 BQH917494 BGL917494 AWP917494 AMT917494 ACX917494 TB917494 JF917494 J917494 WVR851958 WLV851958 WBZ851958 VSD851958 VIH851958 UYL851958 UOP851958 UET851958 TUX851958 TLB851958 TBF851958 SRJ851958 SHN851958 RXR851958 RNV851958 RDZ851958 QUD851958 QKH851958 QAL851958 PQP851958 PGT851958 OWX851958 ONB851958 ODF851958 NTJ851958 NJN851958 MZR851958 MPV851958 MFZ851958 LWD851958 LMH851958 LCL851958 KSP851958 KIT851958 JYX851958 JPB851958 JFF851958 IVJ851958 ILN851958 IBR851958 HRV851958 HHZ851958 GYD851958 GOH851958 GEL851958 FUP851958 FKT851958 FAX851958 ERB851958 EHF851958 DXJ851958 DNN851958 DDR851958 CTV851958 CJZ851958 CAD851958 BQH851958 BGL851958 AWP851958 AMT851958 ACX851958 TB851958 JF851958 J851958 WVR786422 WLV786422 WBZ786422 VSD786422 VIH786422 UYL786422 UOP786422 UET786422 TUX786422 TLB786422 TBF786422 SRJ786422 SHN786422 RXR786422 RNV786422 RDZ786422 QUD786422 QKH786422 QAL786422 PQP786422 PGT786422 OWX786422 ONB786422 ODF786422 NTJ786422 NJN786422 MZR786422 MPV786422 MFZ786422 LWD786422 LMH786422 LCL786422 KSP786422 KIT786422 JYX786422 JPB786422 JFF786422 IVJ786422 ILN786422 IBR786422 HRV786422 HHZ786422 GYD786422 GOH786422 GEL786422 FUP786422 FKT786422 FAX786422 ERB786422 EHF786422 DXJ786422 DNN786422 DDR786422 CTV786422 CJZ786422 CAD786422 BQH786422 BGL786422 AWP786422 AMT786422 ACX786422 TB786422 JF786422 J786422 WVR720886 WLV720886 WBZ720886 VSD720886 VIH720886 UYL720886 UOP720886 UET720886 TUX720886 TLB720886 TBF720886 SRJ720886 SHN720886 RXR720886 RNV720886 RDZ720886 QUD720886 QKH720886 QAL720886 PQP720886 PGT720886 OWX720886 ONB720886 ODF720886 NTJ720886 NJN720886 MZR720886 MPV720886 MFZ720886 LWD720886 LMH720886 LCL720886 KSP720886 KIT720886 JYX720886 JPB720886 JFF720886 IVJ720886 ILN720886 IBR720886 HRV720886 HHZ720886 GYD720886 GOH720886 GEL720886 FUP720886 FKT720886 FAX720886 ERB720886 EHF720886 DXJ720886 DNN720886 DDR720886 CTV720886 CJZ720886 CAD720886 BQH720886 BGL720886 AWP720886 AMT720886 ACX720886 TB720886 JF720886 J720886 WVR655350 WLV655350 WBZ655350 VSD655350 VIH655350 UYL655350 UOP655350 UET655350 TUX655350 TLB655350 TBF655350 SRJ655350 SHN655350 RXR655350 RNV655350 RDZ655350 QUD655350 QKH655350 QAL655350 PQP655350 PGT655350 OWX655350 ONB655350 ODF655350 NTJ655350 NJN655350 MZR655350 MPV655350 MFZ655350 LWD655350 LMH655350 LCL655350 KSP655350 KIT655350 JYX655350 JPB655350 JFF655350 IVJ655350 ILN655350 IBR655350 HRV655350 HHZ655350 GYD655350 GOH655350 GEL655350 FUP655350 FKT655350 FAX655350 ERB655350 EHF655350 DXJ655350 DNN655350 DDR655350 CTV655350 CJZ655350 CAD655350 BQH655350 BGL655350 AWP655350 AMT655350 ACX655350 TB655350 JF655350 J655350 WVR589814 WLV589814 WBZ589814 VSD589814 VIH589814 UYL589814 UOP589814 UET589814 TUX589814 TLB589814 TBF589814 SRJ589814 SHN589814 RXR589814 RNV589814 RDZ589814 QUD589814 QKH589814 QAL589814 PQP589814 PGT589814 OWX589814 ONB589814 ODF589814 NTJ589814 NJN589814 MZR589814 MPV589814 MFZ589814 LWD589814 LMH589814 LCL589814 KSP589814 KIT589814 JYX589814 JPB589814 JFF589814 IVJ589814 ILN589814 IBR589814 HRV589814 HHZ589814 GYD589814 GOH589814 GEL589814 FUP589814 FKT589814 FAX589814 ERB589814 EHF589814 DXJ589814 DNN589814 DDR589814 CTV589814 CJZ589814 CAD589814 BQH589814 BGL589814 AWP589814 AMT589814 ACX589814 TB589814 JF589814 J589814 WVR524278 WLV524278 WBZ524278 VSD524278 VIH524278 UYL524278 UOP524278 UET524278 TUX524278 TLB524278 TBF524278 SRJ524278 SHN524278 RXR524278 RNV524278 RDZ524278 QUD524278 QKH524278 QAL524278 PQP524278 PGT524278 OWX524278 ONB524278 ODF524278 NTJ524278 NJN524278 MZR524278 MPV524278 MFZ524278 LWD524278 LMH524278 LCL524278 KSP524278 KIT524278 JYX524278 JPB524278 JFF524278 IVJ524278 ILN524278 IBR524278 HRV524278 HHZ524278 GYD524278 GOH524278 GEL524278 FUP524278 FKT524278 FAX524278 ERB524278 EHF524278 DXJ524278 DNN524278 DDR524278 CTV524278 CJZ524278 CAD524278 BQH524278 BGL524278 AWP524278 AMT524278 ACX524278 TB524278 JF524278 J524278 WVR458742 WLV458742 WBZ458742 VSD458742 VIH458742 UYL458742 UOP458742 UET458742 TUX458742 TLB458742 TBF458742 SRJ458742 SHN458742 RXR458742 RNV458742 RDZ458742 QUD458742 QKH458742 QAL458742 PQP458742 PGT458742 OWX458742 ONB458742 ODF458742 NTJ458742 NJN458742 MZR458742 MPV458742 MFZ458742 LWD458742 LMH458742 LCL458742 KSP458742 KIT458742 JYX458742 JPB458742 JFF458742 IVJ458742 ILN458742 IBR458742 HRV458742 HHZ458742 GYD458742 GOH458742 GEL458742 FUP458742 FKT458742 FAX458742 ERB458742 EHF458742 DXJ458742 DNN458742 DDR458742 CTV458742 CJZ458742 CAD458742 BQH458742 BGL458742 AWP458742 AMT458742 ACX458742 TB458742 JF458742 J458742 WVR393206 WLV393206 WBZ393206 VSD393206 VIH393206 UYL393206 UOP393206 UET393206 TUX393206 TLB393206 TBF393206 SRJ393206 SHN393206 RXR393206 RNV393206 RDZ393206 QUD393206 QKH393206 QAL393206 PQP393206 PGT393206 OWX393206 ONB393206 ODF393206 NTJ393206 NJN393206 MZR393206 MPV393206 MFZ393206 LWD393206 LMH393206 LCL393206 KSP393206 KIT393206 JYX393206 JPB393206 JFF393206 IVJ393206 ILN393206 IBR393206 HRV393206 HHZ393206 GYD393206 GOH393206 GEL393206 FUP393206 FKT393206 FAX393206 ERB393206 EHF393206 DXJ393206 DNN393206 DDR393206 CTV393206 CJZ393206 CAD393206 BQH393206 BGL393206 AWP393206 AMT393206 ACX393206 TB393206 JF393206 J393206 WVR327670 WLV327670 WBZ327670 VSD327670 VIH327670 UYL327670 UOP327670 UET327670 TUX327670 TLB327670 TBF327670 SRJ327670 SHN327670 RXR327670 RNV327670 RDZ327670 QUD327670 QKH327670 QAL327670 PQP327670 PGT327670 OWX327670 ONB327670 ODF327670 NTJ327670 NJN327670 MZR327670 MPV327670 MFZ327670 LWD327670 LMH327670 LCL327670 KSP327670 KIT327670 JYX327670 JPB327670 JFF327670 IVJ327670 ILN327670 IBR327670 HRV327670 HHZ327670 GYD327670 GOH327670 GEL327670 FUP327670 FKT327670 FAX327670 ERB327670 EHF327670 DXJ327670 DNN327670 DDR327670 CTV327670 CJZ327670 CAD327670 BQH327670 BGL327670 AWP327670 AMT327670 ACX327670 TB327670 JF327670 J327670 WVR262134 WLV262134 WBZ262134 VSD262134 VIH262134 UYL262134 UOP262134 UET262134 TUX262134 TLB262134 TBF262134 SRJ262134 SHN262134 RXR262134 RNV262134 RDZ262134 QUD262134 QKH262134 QAL262134 PQP262134 PGT262134 OWX262134 ONB262134 ODF262134 NTJ262134 NJN262134 MZR262134 MPV262134 MFZ262134 LWD262134 LMH262134 LCL262134 KSP262134 KIT262134 JYX262134 JPB262134 JFF262134 IVJ262134 ILN262134 IBR262134 HRV262134 HHZ262134 GYD262134 GOH262134 GEL262134 FUP262134 FKT262134 FAX262134 ERB262134 EHF262134 DXJ262134 DNN262134 DDR262134 CTV262134 CJZ262134 CAD262134 BQH262134 BGL262134 AWP262134 AMT262134 ACX262134 TB262134 JF262134 J262134 WVR196598 WLV196598 WBZ196598 VSD196598 VIH196598 UYL196598 UOP196598 UET196598 TUX196598 TLB196598 TBF196598 SRJ196598 SHN196598 RXR196598 RNV196598 RDZ196598 QUD196598 QKH196598 QAL196598 PQP196598 PGT196598 OWX196598 ONB196598 ODF196598 NTJ196598 NJN196598 MZR196598 MPV196598 MFZ196598 LWD196598 LMH196598 LCL196598 KSP196598 KIT196598 JYX196598 JPB196598 JFF196598 IVJ196598 ILN196598 IBR196598 HRV196598 HHZ196598 GYD196598 GOH196598 GEL196598 FUP196598 FKT196598 FAX196598 ERB196598 EHF196598 DXJ196598 DNN196598 DDR196598 CTV196598 CJZ196598 CAD196598 BQH196598 BGL196598 AWP196598 AMT196598 ACX196598 TB196598 JF196598 J196598 WVR131062 WLV131062 WBZ131062 VSD131062 VIH131062 UYL131062 UOP131062 UET131062 TUX131062 TLB131062 TBF131062 SRJ131062 SHN131062 RXR131062 RNV131062 RDZ131062 QUD131062 QKH131062 QAL131062 PQP131062 PGT131062 OWX131062 ONB131062 ODF131062 NTJ131062 NJN131062 MZR131062 MPV131062 MFZ131062 LWD131062 LMH131062 LCL131062 KSP131062 KIT131062 JYX131062 JPB131062 JFF131062 IVJ131062 ILN131062 IBR131062 HRV131062 HHZ131062 GYD131062 GOH131062 GEL131062 FUP131062 FKT131062 FAX131062 ERB131062 EHF131062 DXJ131062 DNN131062 DDR131062 CTV131062 CJZ131062 CAD131062 BQH131062 BGL131062 AWP131062 AMT131062 ACX131062 TB131062 JF131062 J131062 WVR65526 WLV65526 WBZ65526 VSD65526 VIH65526 UYL65526 UOP65526 UET65526 TUX65526 TLB65526 TBF65526 SRJ65526 SHN65526 RXR65526 RNV65526 RDZ65526 QUD65526 QKH65526 QAL65526 PQP65526 PGT65526 OWX65526 ONB65526 ODF65526 NTJ65526 NJN65526 MZR65526 MPV65526 MFZ65526 LWD65526 LMH65526 LCL65526 KSP65526 KIT65526 JYX65526 JPB65526 JFF65526 IVJ65526 ILN65526 IBR65526 HRV65526 HHZ65526 GYD65526 GOH65526 GEL65526 FUP65526 FKT65526 FAX65526 ERB65526 EHF65526 DXJ65526 DNN65526 DDR65526 CTV65526 CJZ65526 CAD65526 BQH65526 BGL65526 AWP65526 AMT65526 ACX65526 TB65526 JF65526 J65526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xr:uid="{6AC64D9C-D402-4AA4-A955-CA504C1A0D9A}">
      <formula1>$AJ$16:$AJ$31</formula1>
    </dataValidation>
    <dataValidation type="list" showErrorMessage="1" errorTitle="Jahr wählen" error="Bitte wählen Sie aus der Liste ein Jahr, für das der Anlagespiegel erstellt werden soll." sqref="WVR98302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24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131060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196596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262132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327668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393204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458740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524276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589812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655348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720884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786420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851956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917492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983028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xr:uid="{986CB693-576A-41E2-AF54-87FE7AFDE8E0}">
      <formula1>"2015,2016,2017,2018,2019,2020,2021,2022,2023,2024"</formula1>
    </dataValidation>
    <dataValidation allowBlank="1" showInputMessage="1" showErrorMessage="1" errorTitle="Eingabefehler" error="Nur &quot;ja&quot; oder &quot;nein&quot; ist möglich." sqref="K16:K34 JG16:JG34 TC16:TC34 ACY16:ACY34 AMU16:AMU34 AWQ16:AWQ34 BGM16:BGM34 BQI16:BQI34 CAE16:CAE34 CKA16:CKA34 CTW16:CTW34 DDS16:DDS34 DNO16:DNO34 DXK16:DXK34 EHG16:EHG34 ERC16:ERC34 FAY16:FAY34 FKU16:FKU34 FUQ16:FUQ34 GEM16:GEM34 GOI16:GOI34 GYE16:GYE34 HIA16:HIA34 HRW16:HRW34 IBS16:IBS34 ILO16:ILO34 IVK16:IVK34 JFG16:JFG34 JPC16:JPC34 JYY16:JYY34 KIU16:KIU34 KSQ16:KSQ34 LCM16:LCM34 LMI16:LMI34 LWE16:LWE34 MGA16:MGA34 MPW16:MPW34 MZS16:MZS34 NJO16:NJO34 NTK16:NTK34 ODG16:ODG34 ONC16:ONC34 OWY16:OWY34 PGU16:PGU34 PQQ16:PQQ34 QAM16:QAM34 QKI16:QKI34 QUE16:QUE34 REA16:REA34 RNW16:RNW34 RXS16:RXS34 SHO16:SHO34 SRK16:SRK34 TBG16:TBG34 TLC16:TLC34 TUY16:TUY34 UEU16:UEU34 UOQ16:UOQ34 UYM16:UYM34 VII16:VII34 VSE16:VSE34 WCA16:WCA34 WLW16:WLW34 WVS16:WVS34 K65533:K65551 JG65533:JG65551 TC65533:TC65551 ACY65533:ACY65551 AMU65533:AMU65551 AWQ65533:AWQ65551 BGM65533:BGM65551 BQI65533:BQI65551 CAE65533:CAE65551 CKA65533:CKA65551 CTW65533:CTW65551 DDS65533:DDS65551 DNO65533:DNO65551 DXK65533:DXK65551 EHG65533:EHG65551 ERC65533:ERC65551 FAY65533:FAY65551 FKU65533:FKU65551 FUQ65533:FUQ65551 GEM65533:GEM65551 GOI65533:GOI65551 GYE65533:GYE65551 HIA65533:HIA65551 HRW65533:HRW65551 IBS65533:IBS65551 ILO65533:ILO65551 IVK65533:IVK65551 JFG65533:JFG65551 JPC65533:JPC65551 JYY65533:JYY65551 KIU65533:KIU65551 KSQ65533:KSQ65551 LCM65533:LCM65551 LMI65533:LMI65551 LWE65533:LWE65551 MGA65533:MGA65551 MPW65533:MPW65551 MZS65533:MZS65551 NJO65533:NJO65551 NTK65533:NTK65551 ODG65533:ODG65551 ONC65533:ONC65551 OWY65533:OWY65551 PGU65533:PGU65551 PQQ65533:PQQ65551 QAM65533:QAM65551 QKI65533:QKI65551 QUE65533:QUE65551 REA65533:REA65551 RNW65533:RNW65551 RXS65533:RXS65551 SHO65533:SHO65551 SRK65533:SRK65551 TBG65533:TBG65551 TLC65533:TLC65551 TUY65533:TUY65551 UEU65533:UEU65551 UOQ65533:UOQ65551 UYM65533:UYM65551 VII65533:VII65551 VSE65533:VSE65551 WCA65533:WCA65551 WLW65533:WLW65551 WVS65533:WVS65551 K131069:K131087 JG131069:JG131087 TC131069:TC131087 ACY131069:ACY131087 AMU131069:AMU131087 AWQ131069:AWQ131087 BGM131069:BGM131087 BQI131069:BQI131087 CAE131069:CAE131087 CKA131069:CKA131087 CTW131069:CTW131087 DDS131069:DDS131087 DNO131069:DNO131087 DXK131069:DXK131087 EHG131069:EHG131087 ERC131069:ERC131087 FAY131069:FAY131087 FKU131069:FKU131087 FUQ131069:FUQ131087 GEM131069:GEM131087 GOI131069:GOI131087 GYE131069:GYE131087 HIA131069:HIA131087 HRW131069:HRW131087 IBS131069:IBS131087 ILO131069:ILO131087 IVK131069:IVK131087 JFG131069:JFG131087 JPC131069:JPC131087 JYY131069:JYY131087 KIU131069:KIU131087 KSQ131069:KSQ131087 LCM131069:LCM131087 LMI131069:LMI131087 LWE131069:LWE131087 MGA131069:MGA131087 MPW131069:MPW131087 MZS131069:MZS131087 NJO131069:NJO131087 NTK131069:NTK131087 ODG131069:ODG131087 ONC131069:ONC131087 OWY131069:OWY131087 PGU131069:PGU131087 PQQ131069:PQQ131087 QAM131069:QAM131087 QKI131069:QKI131087 QUE131069:QUE131087 REA131069:REA131087 RNW131069:RNW131087 RXS131069:RXS131087 SHO131069:SHO131087 SRK131069:SRK131087 TBG131069:TBG131087 TLC131069:TLC131087 TUY131069:TUY131087 UEU131069:UEU131087 UOQ131069:UOQ131087 UYM131069:UYM131087 VII131069:VII131087 VSE131069:VSE131087 WCA131069:WCA131087 WLW131069:WLW131087 WVS131069:WVS131087 K196605:K196623 JG196605:JG196623 TC196605:TC196623 ACY196605:ACY196623 AMU196605:AMU196623 AWQ196605:AWQ196623 BGM196605:BGM196623 BQI196605:BQI196623 CAE196605:CAE196623 CKA196605:CKA196623 CTW196605:CTW196623 DDS196605:DDS196623 DNO196605:DNO196623 DXK196605:DXK196623 EHG196605:EHG196623 ERC196605:ERC196623 FAY196605:FAY196623 FKU196605:FKU196623 FUQ196605:FUQ196623 GEM196605:GEM196623 GOI196605:GOI196623 GYE196605:GYE196623 HIA196605:HIA196623 HRW196605:HRW196623 IBS196605:IBS196623 ILO196605:ILO196623 IVK196605:IVK196623 JFG196605:JFG196623 JPC196605:JPC196623 JYY196605:JYY196623 KIU196605:KIU196623 KSQ196605:KSQ196623 LCM196605:LCM196623 LMI196605:LMI196623 LWE196605:LWE196623 MGA196605:MGA196623 MPW196605:MPW196623 MZS196605:MZS196623 NJO196605:NJO196623 NTK196605:NTK196623 ODG196605:ODG196623 ONC196605:ONC196623 OWY196605:OWY196623 PGU196605:PGU196623 PQQ196605:PQQ196623 QAM196605:QAM196623 QKI196605:QKI196623 QUE196605:QUE196623 REA196605:REA196623 RNW196605:RNW196623 RXS196605:RXS196623 SHO196605:SHO196623 SRK196605:SRK196623 TBG196605:TBG196623 TLC196605:TLC196623 TUY196605:TUY196623 UEU196605:UEU196623 UOQ196605:UOQ196623 UYM196605:UYM196623 VII196605:VII196623 VSE196605:VSE196623 WCA196605:WCA196623 WLW196605:WLW196623 WVS196605:WVS196623 K262141:K262159 JG262141:JG262159 TC262141:TC262159 ACY262141:ACY262159 AMU262141:AMU262159 AWQ262141:AWQ262159 BGM262141:BGM262159 BQI262141:BQI262159 CAE262141:CAE262159 CKA262141:CKA262159 CTW262141:CTW262159 DDS262141:DDS262159 DNO262141:DNO262159 DXK262141:DXK262159 EHG262141:EHG262159 ERC262141:ERC262159 FAY262141:FAY262159 FKU262141:FKU262159 FUQ262141:FUQ262159 GEM262141:GEM262159 GOI262141:GOI262159 GYE262141:GYE262159 HIA262141:HIA262159 HRW262141:HRW262159 IBS262141:IBS262159 ILO262141:ILO262159 IVK262141:IVK262159 JFG262141:JFG262159 JPC262141:JPC262159 JYY262141:JYY262159 KIU262141:KIU262159 KSQ262141:KSQ262159 LCM262141:LCM262159 LMI262141:LMI262159 LWE262141:LWE262159 MGA262141:MGA262159 MPW262141:MPW262159 MZS262141:MZS262159 NJO262141:NJO262159 NTK262141:NTK262159 ODG262141:ODG262159 ONC262141:ONC262159 OWY262141:OWY262159 PGU262141:PGU262159 PQQ262141:PQQ262159 QAM262141:QAM262159 QKI262141:QKI262159 QUE262141:QUE262159 REA262141:REA262159 RNW262141:RNW262159 RXS262141:RXS262159 SHO262141:SHO262159 SRK262141:SRK262159 TBG262141:TBG262159 TLC262141:TLC262159 TUY262141:TUY262159 UEU262141:UEU262159 UOQ262141:UOQ262159 UYM262141:UYM262159 VII262141:VII262159 VSE262141:VSE262159 WCA262141:WCA262159 WLW262141:WLW262159 WVS262141:WVS262159 K327677:K327695 JG327677:JG327695 TC327677:TC327695 ACY327677:ACY327695 AMU327677:AMU327695 AWQ327677:AWQ327695 BGM327677:BGM327695 BQI327677:BQI327695 CAE327677:CAE327695 CKA327677:CKA327695 CTW327677:CTW327695 DDS327677:DDS327695 DNO327677:DNO327695 DXK327677:DXK327695 EHG327677:EHG327695 ERC327677:ERC327695 FAY327677:FAY327695 FKU327677:FKU327695 FUQ327677:FUQ327695 GEM327677:GEM327695 GOI327677:GOI327695 GYE327677:GYE327695 HIA327677:HIA327695 HRW327677:HRW327695 IBS327677:IBS327695 ILO327677:ILO327695 IVK327677:IVK327695 JFG327677:JFG327695 JPC327677:JPC327695 JYY327677:JYY327695 KIU327677:KIU327695 KSQ327677:KSQ327695 LCM327677:LCM327695 LMI327677:LMI327695 LWE327677:LWE327695 MGA327677:MGA327695 MPW327677:MPW327695 MZS327677:MZS327695 NJO327677:NJO327695 NTK327677:NTK327695 ODG327677:ODG327695 ONC327677:ONC327695 OWY327677:OWY327695 PGU327677:PGU327695 PQQ327677:PQQ327695 QAM327677:QAM327695 QKI327677:QKI327695 QUE327677:QUE327695 REA327677:REA327695 RNW327677:RNW327695 RXS327677:RXS327695 SHO327677:SHO327695 SRK327677:SRK327695 TBG327677:TBG327695 TLC327677:TLC327695 TUY327677:TUY327695 UEU327677:UEU327695 UOQ327677:UOQ327695 UYM327677:UYM327695 VII327677:VII327695 VSE327677:VSE327695 WCA327677:WCA327695 WLW327677:WLW327695 WVS327677:WVS327695 K393213:K393231 JG393213:JG393231 TC393213:TC393231 ACY393213:ACY393231 AMU393213:AMU393231 AWQ393213:AWQ393231 BGM393213:BGM393231 BQI393213:BQI393231 CAE393213:CAE393231 CKA393213:CKA393231 CTW393213:CTW393231 DDS393213:DDS393231 DNO393213:DNO393231 DXK393213:DXK393231 EHG393213:EHG393231 ERC393213:ERC393231 FAY393213:FAY393231 FKU393213:FKU393231 FUQ393213:FUQ393231 GEM393213:GEM393231 GOI393213:GOI393231 GYE393213:GYE393231 HIA393213:HIA393231 HRW393213:HRW393231 IBS393213:IBS393231 ILO393213:ILO393231 IVK393213:IVK393231 JFG393213:JFG393231 JPC393213:JPC393231 JYY393213:JYY393231 KIU393213:KIU393231 KSQ393213:KSQ393231 LCM393213:LCM393231 LMI393213:LMI393231 LWE393213:LWE393231 MGA393213:MGA393231 MPW393213:MPW393231 MZS393213:MZS393231 NJO393213:NJO393231 NTK393213:NTK393231 ODG393213:ODG393231 ONC393213:ONC393231 OWY393213:OWY393231 PGU393213:PGU393231 PQQ393213:PQQ393231 QAM393213:QAM393231 QKI393213:QKI393231 QUE393213:QUE393231 REA393213:REA393231 RNW393213:RNW393231 RXS393213:RXS393231 SHO393213:SHO393231 SRK393213:SRK393231 TBG393213:TBG393231 TLC393213:TLC393231 TUY393213:TUY393231 UEU393213:UEU393231 UOQ393213:UOQ393231 UYM393213:UYM393231 VII393213:VII393231 VSE393213:VSE393231 WCA393213:WCA393231 WLW393213:WLW393231 WVS393213:WVS393231 K458749:K458767 JG458749:JG458767 TC458749:TC458767 ACY458749:ACY458767 AMU458749:AMU458767 AWQ458749:AWQ458767 BGM458749:BGM458767 BQI458749:BQI458767 CAE458749:CAE458767 CKA458749:CKA458767 CTW458749:CTW458767 DDS458749:DDS458767 DNO458749:DNO458767 DXK458749:DXK458767 EHG458749:EHG458767 ERC458749:ERC458767 FAY458749:FAY458767 FKU458749:FKU458767 FUQ458749:FUQ458767 GEM458749:GEM458767 GOI458749:GOI458767 GYE458749:GYE458767 HIA458749:HIA458767 HRW458749:HRW458767 IBS458749:IBS458767 ILO458749:ILO458767 IVK458749:IVK458767 JFG458749:JFG458767 JPC458749:JPC458767 JYY458749:JYY458767 KIU458749:KIU458767 KSQ458749:KSQ458767 LCM458749:LCM458767 LMI458749:LMI458767 LWE458749:LWE458767 MGA458749:MGA458767 MPW458749:MPW458767 MZS458749:MZS458767 NJO458749:NJO458767 NTK458749:NTK458767 ODG458749:ODG458767 ONC458749:ONC458767 OWY458749:OWY458767 PGU458749:PGU458767 PQQ458749:PQQ458767 QAM458749:QAM458767 QKI458749:QKI458767 QUE458749:QUE458767 REA458749:REA458767 RNW458749:RNW458767 RXS458749:RXS458767 SHO458749:SHO458767 SRK458749:SRK458767 TBG458749:TBG458767 TLC458749:TLC458767 TUY458749:TUY458767 UEU458749:UEU458767 UOQ458749:UOQ458767 UYM458749:UYM458767 VII458749:VII458767 VSE458749:VSE458767 WCA458749:WCA458767 WLW458749:WLW458767 WVS458749:WVS458767 K524285:K524303 JG524285:JG524303 TC524285:TC524303 ACY524285:ACY524303 AMU524285:AMU524303 AWQ524285:AWQ524303 BGM524285:BGM524303 BQI524285:BQI524303 CAE524285:CAE524303 CKA524285:CKA524303 CTW524285:CTW524303 DDS524285:DDS524303 DNO524285:DNO524303 DXK524285:DXK524303 EHG524285:EHG524303 ERC524285:ERC524303 FAY524285:FAY524303 FKU524285:FKU524303 FUQ524285:FUQ524303 GEM524285:GEM524303 GOI524285:GOI524303 GYE524285:GYE524303 HIA524285:HIA524303 HRW524285:HRW524303 IBS524285:IBS524303 ILO524285:ILO524303 IVK524285:IVK524303 JFG524285:JFG524303 JPC524285:JPC524303 JYY524285:JYY524303 KIU524285:KIU524303 KSQ524285:KSQ524303 LCM524285:LCM524303 LMI524285:LMI524303 LWE524285:LWE524303 MGA524285:MGA524303 MPW524285:MPW524303 MZS524285:MZS524303 NJO524285:NJO524303 NTK524285:NTK524303 ODG524285:ODG524303 ONC524285:ONC524303 OWY524285:OWY524303 PGU524285:PGU524303 PQQ524285:PQQ524303 QAM524285:QAM524303 QKI524285:QKI524303 QUE524285:QUE524303 REA524285:REA524303 RNW524285:RNW524303 RXS524285:RXS524303 SHO524285:SHO524303 SRK524285:SRK524303 TBG524285:TBG524303 TLC524285:TLC524303 TUY524285:TUY524303 UEU524285:UEU524303 UOQ524285:UOQ524303 UYM524285:UYM524303 VII524285:VII524303 VSE524285:VSE524303 WCA524285:WCA524303 WLW524285:WLW524303 WVS524285:WVS524303 K589821:K589839 JG589821:JG589839 TC589821:TC589839 ACY589821:ACY589839 AMU589821:AMU589839 AWQ589821:AWQ589839 BGM589821:BGM589839 BQI589821:BQI589839 CAE589821:CAE589839 CKA589821:CKA589839 CTW589821:CTW589839 DDS589821:DDS589839 DNO589821:DNO589839 DXK589821:DXK589839 EHG589821:EHG589839 ERC589821:ERC589839 FAY589821:FAY589839 FKU589821:FKU589839 FUQ589821:FUQ589839 GEM589821:GEM589839 GOI589821:GOI589839 GYE589821:GYE589839 HIA589821:HIA589839 HRW589821:HRW589839 IBS589821:IBS589839 ILO589821:ILO589839 IVK589821:IVK589839 JFG589821:JFG589839 JPC589821:JPC589839 JYY589821:JYY589839 KIU589821:KIU589839 KSQ589821:KSQ589839 LCM589821:LCM589839 LMI589821:LMI589839 LWE589821:LWE589839 MGA589821:MGA589839 MPW589821:MPW589839 MZS589821:MZS589839 NJO589821:NJO589839 NTK589821:NTK589839 ODG589821:ODG589839 ONC589821:ONC589839 OWY589821:OWY589839 PGU589821:PGU589839 PQQ589821:PQQ589839 QAM589821:QAM589839 QKI589821:QKI589839 QUE589821:QUE589839 REA589821:REA589839 RNW589821:RNW589839 RXS589821:RXS589839 SHO589821:SHO589839 SRK589821:SRK589839 TBG589821:TBG589839 TLC589821:TLC589839 TUY589821:TUY589839 UEU589821:UEU589839 UOQ589821:UOQ589839 UYM589821:UYM589839 VII589821:VII589839 VSE589821:VSE589839 WCA589821:WCA589839 WLW589821:WLW589839 WVS589821:WVS589839 K655357:K655375 JG655357:JG655375 TC655357:TC655375 ACY655357:ACY655375 AMU655357:AMU655375 AWQ655357:AWQ655375 BGM655357:BGM655375 BQI655357:BQI655375 CAE655357:CAE655375 CKA655357:CKA655375 CTW655357:CTW655375 DDS655357:DDS655375 DNO655357:DNO655375 DXK655357:DXK655375 EHG655357:EHG655375 ERC655357:ERC655375 FAY655357:FAY655375 FKU655357:FKU655375 FUQ655357:FUQ655375 GEM655357:GEM655375 GOI655357:GOI655375 GYE655357:GYE655375 HIA655357:HIA655375 HRW655357:HRW655375 IBS655357:IBS655375 ILO655357:ILO655375 IVK655357:IVK655375 JFG655357:JFG655375 JPC655357:JPC655375 JYY655357:JYY655375 KIU655357:KIU655375 KSQ655357:KSQ655375 LCM655357:LCM655375 LMI655357:LMI655375 LWE655357:LWE655375 MGA655357:MGA655375 MPW655357:MPW655375 MZS655357:MZS655375 NJO655357:NJO655375 NTK655357:NTK655375 ODG655357:ODG655375 ONC655357:ONC655375 OWY655357:OWY655375 PGU655357:PGU655375 PQQ655357:PQQ655375 QAM655357:QAM655375 QKI655357:QKI655375 QUE655357:QUE655375 REA655357:REA655375 RNW655357:RNW655375 RXS655357:RXS655375 SHO655357:SHO655375 SRK655357:SRK655375 TBG655357:TBG655375 TLC655357:TLC655375 TUY655357:TUY655375 UEU655357:UEU655375 UOQ655357:UOQ655375 UYM655357:UYM655375 VII655357:VII655375 VSE655357:VSE655375 WCA655357:WCA655375 WLW655357:WLW655375 WVS655357:WVS655375 K720893:K720911 JG720893:JG720911 TC720893:TC720911 ACY720893:ACY720911 AMU720893:AMU720911 AWQ720893:AWQ720911 BGM720893:BGM720911 BQI720893:BQI720911 CAE720893:CAE720911 CKA720893:CKA720911 CTW720893:CTW720911 DDS720893:DDS720911 DNO720893:DNO720911 DXK720893:DXK720911 EHG720893:EHG720911 ERC720893:ERC720911 FAY720893:FAY720911 FKU720893:FKU720911 FUQ720893:FUQ720911 GEM720893:GEM720911 GOI720893:GOI720911 GYE720893:GYE720911 HIA720893:HIA720911 HRW720893:HRW720911 IBS720893:IBS720911 ILO720893:ILO720911 IVK720893:IVK720911 JFG720893:JFG720911 JPC720893:JPC720911 JYY720893:JYY720911 KIU720893:KIU720911 KSQ720893:KSQ720911 LCM720893:LCM720911 LMI720893:LMI720911 LWE720893:LWE720911 MGA720893:MGA720911 MPW720893:MPW720911 MZS720893:MZS720911 NJO720893:NJO720911 NTK720893:NTK720911 ODG720893:ODG720911 ONC720893:ONC720911 OWY720893:OWY720911 PGU720893:PGU720911 PQQ720893:PQQ720911 QAM720893:QAM720911 QKI720893:QKI720911 QUE720893:QUE720911 REA720893:REA720911 RNW720893:RNW720911 RXS720893:RXS720911 SHO720893:SHO720911 SRK720893:SRK720911 TBG720893:TBG720911 TLC720893:TLC720911 TUY720893:TUY720911 UEU720893:UEU720911 UOQ720893:UOQ720911 UYM720893:UYM720911 VII720893:VII720911 VSE720893:VSE720911 WCA720893:WCA720911 WLW720893:WLW720911 WVS720893:WVS720911 K786429:K786447 JG786429:JG786447 TC786429:TC786447 ACY786429:ACY786447 AMU786429:AMU786447 AWQ786429:AWQ786447 BGM786429:BGM786447 BQI786429:BQI786447 CAE786429:CAE786447 CKA786429:CKA786447 CTW786429:CTW786447 DDS786429:DDS786447 DNO786429:DNO786447 DXK786429:DXK786447 EHG786429:EHG786447 ERC786429:ERC786447 FAY786429:FAY786447 FKU786429:FKU786447 FUQ786429:FUQ786447 GEM786429:GEM786447 GOI786429:GOI786447 GYE786429:GYE786447 HIA786429:HIA786447 HRW786429:HRW786447 IBS786429:IBS786447 ILO786429:ILO786447 IVK786429:IVK786447 JFG786429:JFG786447 JPC786429:JPC786447 JYY786429:JYY786447 KIU786429:KIU786447 KSQ786429:KSQ786447 LCM786429:LCM786447 LMI786429:LMI786447 LWE786429:LWE786447 MGA786429:MGA786447 MPW786429:MPW786447 MZS786429:MZS786447 NJO786429:NJO786447 NTK786429:NTK786447 ODG786429:ODG786447 ONC786429:ONC786447 OWY786429:OWY786447 PGU786429:PGU786447 PQQ786429:PQQ786447 QAM786429:QAM786447 QKI786429:QKI786447 QUE786429:QUE786447 REA786429:REA786447 RNW786429:RNW786447 RXS786429:RXS786447 SHO786429:SHO786447 SRK786429:SRK786447 TBG786429:TBG786447 TLC786429:TLC786447 TUY786429:TUY786447 UEU786429:UEU786447 UOQ786429:UOQ786447 UYM786429:UYM786447 VII786429:VII786447 VSE786429:VSE786447 WCA786429:WCA786447 WLW786429:WLW786447 WVS786429:WVS786447 K851965:K851983 JG851965:JG851983 TC851965:TC851983 ACY851965:ACY851983 AMU851965:AMU851983 AWQ851965:AWQ851983 BGM851965:BGM851983 BQI851965:BQI851983 CAE851965:CAE851983 CKA851965:CKA851983 CTW851965:CTW851983 DDS851965:DDS851983 DNO851965:DNO851983 DXK851965:DXK851983 EHG851965:EHG851983 ERC851965:ERC851983 FAY851965:FAY851983 FKU851965:FKU851983 FUQ851965:FUQ851983 GEM851965:GEM851983 GOI851965:GOI851983 GYE851965:GYE851983 HIA851965:HIA851983 HRW851965:HRW851983 IBS851965:IBS851983 ILO851965:ILO851983 IVK851965:IVK851983 JFG851965:JFG851983 JPC851965:JPC851983 JYY851965:JYY851983 KIU851965:KIU851983 KSQ851965:KSQ851983 LCM851965:LCM851983 LMI851965:LMI851983 LWE851965:LWE851983 MGA851965:MGA851983 MPW851965:MPW851983 MZS851965:MZS851983 NJO851965:NJO851983 NTK851965:NTK851983 ODG851965:ODG851983 ONC851965:ONC851983 OWY851965:OWY851983 PGU851965:PGU851983 PQQ851965:PQQ851983 QAM851965:QAM851983 QKI851965:QKI851983 QUE851965:QUE851983 REA851965:REA851983 RNW851965:RNW851983 RXS851965:RXS851983 SHO851965:SHO851983 SRK851965:SRK851983 TBG851965:TBG851983 TLC851965:TLC851983 TUY851965:TUY851983 UEU851965:UEU851983 UOQ851965:UOQ851983 UYM851965:UYM851983 VII851965:VII851983 VSE851965:VSE851983 WCA851965:WCA851983 WLW851965:WLW851983 WVS851965:WVS851983 K917501:K917519 JG917501:JG917519 TC917501:TC917519 ACY917501:ACY917519 AMU917501:AMU917519 AWQ917501:AWQ917519 BGM917501:BGM917519 BQI917501:BQI917519 CAE917501:CAE917519 CKA917501:CKA917519 CTW917501:CTW917519 DDS917501:DDS917519 DNO917501:DNO917519 DXK917501:DXK917519 EHG917501:EHG917519 ERC917501:ERC917519 FAY917501:FAY917519 FKU917501:FKU917519 FUQ917501:FUQ917519 GEM917501:GEM917519 GOI917501:GOI917519 GYE917501:GYE917519 HIA917501:HIA917519 HRW917501:HRW917519 IBS917501:IBS917519 ILO917501:ILO917519 IVK917501:IVK917519 JFG917501:JFG917519 JPC917501:JPC917519 JYY917501:JYY917519 KIU917501:KIU917519 KSQ917501:KSQ917519 LCM917501:LCM917519 LMI917501:LMI917519 LWE917501:LWE917519 MGA917501:MGA917519 MPW917501:MPW917519 MZS917501:MZS917519 NJO917501:NJO917519 NTK917501:NTK917519 ODG917501:ODG917519 ONC917501:ONC917519 OWY917501:OWY917519 PGU917501:PGU917519 PQQ917501:PQQ917519 QAM917501:QAM917519 QKI917501:QKI917519 QUE917501:QUE917519 REA917501:REA917519 RNW917501:RNW917519 RXS917501:RXS917519 SHO917501:SHO917519 SRK917501:SRK917519 TBG917501:TBG917519 TLC917501:TLC917519 TUY917501:TUY917519 UEU917501:UEU917519 UOQ917501:UOQ917519 UYM917501:UYM917519 VII917501:VII917519 VSE917501:VSE917519 WCA917501:WCA917519 WLW917501:WLW917519 WVS917501:WVS917519 K983037:K983055 JG983037:JG983055 TC983037:TC983055 ACY983037:ACY983055 AMU983037:AMU983055 AWQ983037:AWQ983055 BGM983037:BGM983055 BQI983037:BQI983055 CAE983037:CAE983055 CKA983037:CKA983055 CTW983037:CTW983055 DDS983037:DDS983055 DNO983037:DNO983055 DXK983037:DXK983055 EHG983037:EHG983055 ERC983037:ERC983055 FAY983037:FAY983055 FKU983037:FKU983055 FUQ983037:FUQ983055 GEM983037:GEM983055 GOI983037:GOI983055 GYE983037:GYE983055 HIA983037:HIA983055 HRW983037:HRW983055 IBS983037:IBS983055 ILO983037:ILO983055 IVK983037:IVK983055 JFG983037:JFG983055 JPC983037:JPC983055 JYY983037:JYY983055 KIU983037:KIU983055 KSQ983037:KSQ983055 LCM983037:LCM983055 LMI983037:LMI983055 LWE983037:LWE983055 MGA983037:MGA983055 MPW983037:MPW983055 MZS983037:MZS983055 NJO983037:NJO983055 NTK983037:NTK983055 ODG983037:ODG983055 ONC983037:ONC983055 OWY983037:OWY983055 PGU983037:PGU983055 PQQ983037:PQQ983055 QAM983037:QAM983055 QKI983037:QKI983055 QUE983037:QUE983055 REA983037:REA983055 RNW983037:RNW983055 RXS983037:RXS983055 SHO983037:SHO983055 SRK983037:SRK983055 TBG983037:TBG983055 TLC983037:TLC983055 TUY983037:TUY983055 UEU983037:UEU983055 UOQ983037:UOQ983055 UYM983037:UYM983055 VII983037:VII983055 VSE983037:VSE983055 WCA983037:WCA983055 WLW983037:WLW983055 WVS983037:WVS983055" xr:uid="{35FA1E0C-8B69-44F6-AE9B-35EA7AD8D415}"/>
    <dataValidation showErrorMessage="1" errorTitle="Jahr wählen" error="Bitte wählen Sie aus der Liste ein Jahr, für das der Anlagespiegel erstellt werden soll." sqref="J10" xr:uid="{40E3C7FA-FD49-4EBB-9020-CE0A723B11BB}"/>
    <dataValidation type="whole" showErrorMessage="1" errorTitle="Jahr eingeben" error="Geben Sie hier ein beliebiges Jahr zwischen 2000 und 2100 ein, um sich die dazugehörigen Feiertage anzeigen zu lassen." sqref="J8" xr:uid="{999BCCF8-EC30-4356-AC9E-418C1F82B4FA}">
      <formula1>2000</formula1>
      <formula2>2100</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BAB0-2157-4513-A454-ECB990F9446A}">
  <dimension ref="B1:R26"/>
  <sheetViews>
    <sheetView showGridLines="0" topLeftCell="A3" workbookViewId="0">
      <selection activeCell="B22" sqref="B22:L22"/>
    </sheetView>
  </sheetViews>
  <sheetFormatPr baseColWidth="10" defaultColWidth="11.5546875" defaultRowHeight="13.2" x14ac:dyDescent="0.25"/>
  <cols>
    <col min="1" max="1" width="11.5546875" style="65"/>
    <col min="2" max="2" width="19.6640625" style="65" customWidth="1"/>
    <col min="3" max="6" width="5" style="65" customWidth="1"/>
    <col min="7" max="7" width="4.44140625" style="65" bestFit="1" customWidth="1"/>
    <col min="8" max="9" width="5" style="65" customWidth="1"/>
    <col min="10" max="10" width="5" style="65" bestFit="1" customWidth="1"/>
    <col min="11" max="12" width="5" style="65" customWidth="1"/>
    <col min="13" max="13" width="4.44140625" style="65" customWidth="1"/>
    <col min="14" max="18" width="5" style="65" customWidth="1"/>
    <col min="19" max="257" width="11.5546875" style="65"/>
    <col min="258" max="258" width="19.6640625" style="65" customWidth="1"/>
    <col min="259" max="274" width="5" style="65" customWidth="1"/>
    <col min="275" max="513" width="11.5546875" style="65"/>
    <col min="514" max="514" width="19.6640625" style="65" customWidth="1"/>
    <col min="515" max="530" width="5" style="65" customWidth="1"/>
    <col min="531" max="769" width="11.5546875" style="65"/>
    <col min="770" max="770" width="19.6640625" style="65" customWidth="1"/>
    <col min="771" max="786" width="5" style="65" customWidth="1"/>
    <col min="787" max="1025" width="11.5546875" style="65"/>
    <col min="1026" max="1026" width="19.6640625" style="65" customWidth="1"/>
    <col min="1027" max="1042" width="5" style="65" customWidth="1"/>
    <col min="1043" max="1281" width="11.5546875" style="65"/>
    <col min="1282" max="1282" width="19.6640625" style="65" customWidth="1"/>
    <col min="1283" max="1298" width="5" style="65" customWidth="1"/>
    <col min="1299" max="1537" width="11.5546875" style="65"/>
    <col min="1538" max="1538" width="19.6640625" style="65" customWidth="1"/>
    <col min="1539" max="1554" width="5" style="65" customWidth="1"/>
    <col min="1555" max="1793" width="11.5546875" style="65"/>
    <col min="1794" max="1794" width="19.6640625" style="65" customWidth="1"/>
    <col min="1795" max="1810" width="5" style="65" customWidth="1"/>
    <col min="1811" max="2049" width="11.5546875" style="65"/>
    <col min="2050" max="2050" width="19.6640625" style="65" customWidth="1"/>
    <col min="2051" max="2066" width="5" style="65" customWidth="1"/>
    <col min="2067" max="2305" width="11.5546875" style="65"/>
    <col min="2306" max="2306" width="19.6640625" style="65" customWidth="1"/>
    <col min="2307" max="2322" width="5" style="65" customWidth="1"/>
    <col min="2323" max="2561" width="11.5546875" style="65"/>
    <col min="2562" max="2562" width="19.6640625" style="65" customWidth="1"/>
    <col min="2563" max="2578" width="5" style="65" customWidth="1"/>
    <col min="2579" max="2817" width="11.5546875" style="65"/>
    <col min="2818" max="2818" width="19.6640625" style="65" customWidth="1"/>
    <col min="2819" max="2834" width="5" style="65" customWidth="1"/>
    <col min="2835" max="3073" width="11.5546875" style="65"/>
    <col min="3074" max="3074" width="19.6640625" style="65" customWidth="1"/>
    <col min="3075" max="3090" width="5" style="65" customWidth="1"/>
    <col min="3091" max="3329" width="11.5546875" style="65"/>
    <col min="3330" max="3330" width="19.6640625" style="65" customWidth="1"/>
    <col min="3331" max="3346" width="5" style="65" customWidth="1"/>
    <col min="3347" max="3585" width="11.5546875" style="65"/>
    <col min="3586" max="3586" width="19.6640625" style="65" customWidth="1"/>
    <col min="3587" max="3602" width="5" style="65" customWidth="1"/>
    <col min="3603" max="3841" width="11.5546875" style="65"/>
    <col min="3842" max="3842" width="19.6640625" style="65" customWidth="1"/>
    <col min="3843" max="3858" width="5" style="65" customWidth="1"/>
    <col min="3859" max="4097" width="11.5546875" style="65"/>
    <col min="4098" max="4098" width="19.6640625" style="65" customWidth="1"/>
    <col min="4099" max="4114" width="5" style="65" customWidth="1"/>
    <col min="4115" max="4353" width="11.5546875" style="65"/>
    <col min="4354" max="4354" width="19.6640625" style="65" customWidth="1"/>
    <col min="4355" max="4370" width="5" style="65" customWidth="1"/>
    <col min="4371" max="4609" width="11.5546875" style="65"/>
    <col min="4610" max="4610" width="19.6640625" style="65" customWidth="1"/>
    <col min="4611" max="4626" width="5" style="65" customWidth="1"/>
    <col min="4627" max="4865" width="11.5546875" style="65"/>
    <col min="4866" max="4866" width="19.6640625" style="65" customWidth="1"/>
    <col min="4867" max="4882" width="5" style="65" customWidth="1"/>
    <col min="4883" max="5121" width="11.5546875" style="65"/>
    <col min="5122" max="5122" width="19.6640625" style="65" customWidth="1"/>
    <col min="5123" max="5138" width="5" style="65" customWidth="1"/>
    <col min="5139" max="5377" width="11.5546875" style="65"/>
    <col min="5378" max="5378" width="19.6640625" style="65" customWidth="1"/>
    <col min="5379" max="5394" width="5" style="65" customWidth="1"/>
    <col min="5395" max="5633" width="11.5546875" style="65"/>
    <col min="5634" max="5634" width="19.6640625" style="65" customWidth="1"/>
    <col min="5635" max="5650" width="5" style="65" customWidth="1"/>
    <col min="5651" max="5889" width="11.5546875" style="65"/>
    <col min="5890" max="5890" width="19.6640625" style="65" customWidth="1"/>
    <col min="5891" max="5906" width="5" style="65" customWidth="1"/>
    <col min="5907" max="6145" width="11.5546875" style="65"/>
    <col min="6146" max="6146" width="19.6640625" style="65" customWidth="1"/>
    <col min="6147" max="6162" width="5" style="65" customWidth="1"/>
    <col min="6163" max="6401" width="11.5546875" style="65"/>
    <col min="6402" max="6402" width="19.6640625" style="65" customWidth="1"/>
    <col min="6403" max="6418" width="5" style="65" customWidth="1"/>
    <col min="6419" max="6657" width="11.5546875" style="65"/>
    <col min="6658" max="6658" width="19.6640625" style="65" customWidth="1"/>
    <col min="6659" max="6674" width="5" style="65" customWidth="1"/>
    <col min="6675" max="6913" width="11.5546875" style="65"/>
    <col min="6914" max="6914" width="19.6640625" style="65" customWidth="1"/>
    <col min="6915" max="6930" width="5" style="65" customWidth="1"/>
    <col min="6931" max="7169" width="11.5546875" style="65"/>
    <col min="7170" max="7170" width="19.6640625" style="65" customWidth="1"/>
    <col min="7171" max="7186" width="5" style="65" customWidth="1"/>
    <col min="7187" max="7425" width="11.5546875" style="65"/>
    <col min="7426" max="7426" width="19.6640625" style="65" customWidth="1"/>
    <col min="7427" max="7442" width="5" style="65" customWidth="1"/>
    <col min="7443" max="7681" width="11.5546875" style="65"/>
    <col min="7682" max="7682" width="19.6640625" style="65" customWidth="1"/>
    <col min="7683" max="7698" width="5" style="65" customWidth="1"/>
    <col min="7699" max="7937" width="11.5546875" style="65"/>
    <col min="7938" max="7938" width="19.6640625" style="65" customWidth="1"/>
    <col min="7939" max="7954" width="5" style="65" customWidth="1"/>
    <col min="7955" max="8193" width="11.5546875" style="65"/>
    <col min="8194" max="8194" width="19.6640625" style="65" customWidth="1"/>
    <col min="8195" max="8210" width="5" style="65" customWidth="1"/>
    <col min="8211" max="8449" width="11.5546875" style="65"/>
    <col min="8450" max="8450" width="19.6640625" style="65" customWidth="1"/>
    <col min="8451" max="8466" width="5" style="65" customWidth="1"/>
    <col min="8467" max="8705" width="11.5546875" style="65"/>
    <col min="8706" max="8706" width="19.6640625" style="65" customWidth="1"/>
    <col min="8707" max="8722" width="5" style="65" customWidth="1"/>
    <col min="8723" max="8961" width="11.5546875" style="65"/>
    <col min="8962" max="8962" width="19.6640625" style="65" customWidth="1"/>
    <col min="8963" max="8978" width="5" style="65" customWidth="1"/>
    <col min="8979" max="9217" width="11.5546875" style="65"/>
    <col min="9218" max="9218" width="19.6640625" style="65" customWidth="1"/>
    <col min="9219" max="9234" width="5" style="65" customWidth="1"/>
    <col min="9235" max="9473" width="11.5546875" style="65"/>
    <col min="9474" max="9474" width="19.6640625" style="65" customWidth="1"/>
    <col min="9475" max="9490" width="5" style="65" customWidth="1"/>
    <col min="9491" max="9729" width="11.5546875" style="65"/>
    <col min="9730" max="9730" width="19.6640625" style="65" customWidth="1"/>
    <col min="9731" max="9746" width="5" style="65" customWidth="1"/>
    <col min="9747" max="9985" width="11.5546875" style="65"/>
    <col min="9986" max="9986" width="19.6640625" style="65" customWidth="1"/>
    <col min="9987" max="10002" width="5" style="65" customWidth="1"/>
    <col min="10003" max="10241" width="11.5546875" style="65"/>
    <col min="10242" max="10242" width="19.6640625" style="65" customWidth="1"/>
    <col min="10243" max="10258" width="5" style="65" customWidth="1"/>
    <col min="10259" max="10497" width="11.5546875" style="65"/>
    <col min="10498" max="10498" width="19.6640625" style="65" customWidth="1"/>
    <col min="10499" max="10514" width="5" style="65" customWidth="1"/>
    <col min="10515" max="10753" width="11.5546875" style="65"/>
    <col min="10754" max="10754" width="19.6640625" style="65" customWidth="1"/>
    <col min="10755" max="10770" width="5" style="65" customWidth="1"/>
    <col min="10771" max="11009" width="11.5546875" style="65"/>
    <col min="11010" max="11010" width="19.6640625" style="65" customWidth="1"/>
    <col min="11011" max="11026" width="5" style="65" customWidth="1"/>
    <col min="11027" max="11265" width="11.5546875" style="65"/>
    <col min="11266" max="11266" width="19.6640625" style="65" customWidth="1"/>
    <col min="11267" max="11282" width="5" style="65" customWidth="1"/>
    <col min="11283" max="11521" width="11.5546875" style="65"/>
    <col min="11522" max="11522" width="19.6640625" style="65" customWidth="1"/>
    <col min="11523" max="11538" width="5" style="65" customWidth="1"/>
    <col min="11539" max="11777" width="11.5546875" style="65"/>
    <col min="11778" max="11778" width="19.6640625" style="65" customWidth="1"/>
    <col min="11779" max="11794" width="5" style="65" customWidth="1"/>
    <col min="11795" max="12033" width="11.5546875" style="65"/>
    <col min="12034" max="12034" width="19.6640625" style="65" customWidth="1"/>
    <col min="12035" max="12050" width="5" style="65" customWidth="1"/>
    <col min="12051" max="12289" width="11.5546875" style="65"/>
    <col min="12290" max="12290" width="19.6640625" style="65" customWidth="1"/>
    <col min="12291" max="12306" width="5" style="65" customWidth="1"/>
    <col min="12307" max="12545" width="11.5546875" style="65"/>
    <col min="12546" max="12546" width="19.6640625" style="65" customWidth="1"/>
    <col min="12547" max="12562" width="5" style="65" customWidth="1"/>
    <col min="12563" max="12801" width="11.5546875" style="65"/>
    <col min="12802" max="12802" width="19.6640625" style="65" customWidth="1"/>
    <col min="12803" max="12818" width="5" style="65" customWidth="1"/>
    <col min="12819" max="13057" width="11.5546875" style="65"/>
    <col min="13058" max="13058" width="19.6640625" style="65" customWidth="1"/>
    <col min="13059" max="13074" width="5" style="65" customWidth="1"/>
    <col min="13075" max="13313" width="11.5546875" style="65"/>
    <col min="13314" max="13314" width="19.6640625" style="65" customWidth="1"/>
    <col min="13315" max="13330" width="5" style="65" customWidth="1"/>
    <col min="13331" max="13569" width="11.5546875" style="65"/>
    <col min="13570" max="13570" width="19.6640625" style="65" customWidth="1"/>
    <col min="13571" max="13586" width="5" style="65" customWidth="1"/>
    <col min="13587" max="13825" width="11.5546875" style="65"/>
    <col min="13826" max="13826" width="19.6640625" style="65" customWidth="1"/>
    <col min="13827" max="13842" width="5" style="65" customWidth="1"/>
    <col min="13843" max="14081" width="11.5546875" style="65"/>
    <col min="14082" max="14082" width="19.6640625" style="65" customWidth="1"/>
    <col min="14083" max="14098" width="5" style="65" customWidth="1"/>
    <col min="14099" max="14337" width="11.5546875" style="65"/>
    <col min="14338" max="14338" width="19.6640625" style="65" customWidth="1"/>
    <col min="14339" max="14354" width="5" style="65" customWidth="1"/>
    <col min="14355" max="14593" width="11.5546875" style="65"/>
    <col min="14594" max="14594" width="19.6640625" style="65" customWidth="1"/>
    <col min="14595" max="14610" width="5" style="65" customWidth="1"/>
    <col min="14611" max="14849" width="11.5546875" style="65"/>
    <col min="14850" max="14850" width="19.6640625" style="65" customWidth="1"/>
    <col min="14851" max="14866" width="5" style="65" customWidth="1"/>
    <col min="14867" max="15105" width="11.5546875" style="65"/>
    <col min="15106" max="15106" width="19.6640625" style="65" customWidth="1"/>
    <col min="15107" max="15122" width="5" style="65" customWidth="1"/>
    <col min="15123" max="15361" width="11.5546875" style="65"/>
    <col min="15362" max="15362" width="19.6640625" style="65" customWidth="1"/>
    <col min="15363" max="15378" width="5" style="65" customWidth="1"/>
    <col min="15379" max="15617" width="11.5546875" style="65"/>
    <col min="15618" max="15618" width="19.6640625" style="65" customWidth="1"/>
    <col min="15619" max="15634" width="5" style="65" customWidth="1"/>
    <col min="15635" max="15873" width="11.5546875" style="65"/>
    <col min="15874" max="15874" width="19.6640625" style="65" customWidth="1"/>
    <col min="15875" max="15890" width="5" style="65" customWidth="1"/>
    <col min="15891" max="16129" width="11.5546875" style="65"/>
    <col min="16130" max="16130" width="19.6640625" style="65" customWidth="1"/>
    <col min="16131" max="16146" width="5" style="65" customWidth="1"/>
    <col min="16147" max="16384" width="11.5546875" style="65"/>
  </cols>
  <sheetData>
    <row r="1" spans="2:18" hidden="1" x14ac:dyDescent="0.25"/>
    <row r="2" spans="2:18" ht="13.8" hidden="1" thickBot="1" x14ac:dyDescent="0.3">
      <c r="B2" s="66" t="s">
        <v>99</v>
      </c>
      <c r="C2" s="299" t="str">
        <f>+'Übersicht Feiertage'!J10</f>
        <v>Baden-Württemberg</v>
      </c>
      <c r="D2" s="300"/>
      <c r="E2" s="300"/>
      <c r="F2" s="300"/>
      <c r="G2" s="300"/>
      <c r="H2" s="300"/>
      <c r="I2" s="301"/>
    </row>
    <row r="3" spans="2:18" customFormat="1" ht="14.4" x14ac:dyDescent="0.3"/>
    <row r="4" spans="2:18" customFormat="1" ht="14.4" x14ac:dyDescent="0.3"/>
    <row r="5" spans="2:18" ht="13.8" thickBot="1" x14ac:dyDescent="0.3"/>
    <row r="6" spans="2:18" ht="16.2" thickBot="1" x14ac:dyDescent="0.35">
      <c r="B6" s="302" t="s">
        <v>133</v>
      </c>
      <c r="C6" s="303"/>
      <c r="D6" s="303"/>
      <c r="E6" s="303"/>
      <c r="F6" s="303"/>
      <c r="G6" s="303"/>
      <c r="H6" s="303"/>
      <c r="I6" s="303"/>
      <c r="J6" s="303"/>
      <c r="K6" s="303"/>
      <c r="L6" s="303"/>
      <c r="M6" s="303"/>
      <c r="N6" s="303"/>
      <c r="O6" s="303"/>
      <c r="P6" s="303"/>
      <c r="Q6" s="303"/>
      <c r="R6" s="304"/>
    </row>
    <row r="7" spans="2:18" ht="139.19999999999999" customHeight="1" thickBot="1" x14ac:dyDescent="0.3">
      <c r="B7" s="79" t="s">
        <v>134</v>
      </c>
      <c r="C7" s="80" t="s">
        <v>92</v>
      </c>
      <c r="D7" s="81" t="s">
        <v>103</v>
      </c>
      <c r="E7" s="81" t="s">
        <v>58</v>
      </c>
      <c r="F7" s="81" t="s">
        <v>107</v>
      </c>
      <c r="G7" s="81" t="s">
        <v>109</v>
      </c>
      <c r="H7" s="81" t="s">
        <v>60</v>
      </c>
      <c r="I7" s="81" t="s">
        <v>112</v>
      </c>
      <c r="J7" s="81" t="s">
        <v>114</v>
      </c>
      <c r="K7" s="81" t="s">
        <v>116</v>
      </c>
      <c r="L7" s="81" t="s">
        <v>118</v>
      </c>
      <c r="M7" s="81" t="s">
        <v>120</v>
      </c>
      <c r="N7" s="81" t="s">
        <v>121</v>
      </c>
      <c r="O7" s="81" t="s">
        <v>123</v>
      </c>
      <c r="P7" s="81" t="s">
        <v>125</v>
      </c>
      <c r="Q7" s="81" t="s">
        <v>127</v>
      </c>
      <c r="R7" s="82" t="s">
        <v>129</v>
      </c>
    </row>
    <row r="8" spans="2:18" ht="13.95" customHeight="1" x14ac:dyDescent="0.25">
      <c r="B8" s="83" t="s">
        <v>100</v>
      </c>
      <c r="C8" s="67" t="s">
        <v>101</v>
      </c>
      <c r="D8" s="63" t="s">
        <v>101</v>
      </c>
      <c r="E8" s="63" t="s">
        <v>101</v>
      </c>
      <c r="F8" s="63" t="s">
        <v>101</v>
      </c>
      <c r="G8" s="63" t="s">
        <v>137</v>
      </c>
      <c r="H8" s="63" t="s">
        <v>101</v>
      </c>
      <c r="I8" s="63" t="s">
        <v>101</v>
      </c>
      <c r="J8" s="63">
        <f ca="1">+Jan!AS11</f>
        <v>2026</v>
      </c>
      <c r="K8" s="63" t="s">
        <v>101</v>
      </c>
      <c r="L8" s="271" t="s">
        <v>101</v>
      </c>
      <c r="M8" s="63" t="s">
        <v>101</v>
      </c>
      <c r="N8" s="63" t="s">
        <v>101</v>
      </c>
      <c r="O8" s="63" t="s">
        <v>101</v>
      </c>
      <c r="P8" s="63" t="s">
        <v>101</v>
      </c>
      <c r="Q8" s="63" t="s">
        <v>101</v>
      </c>
      <c r="R8" s="68" t="s">
        <v>101</v>
      </c>
    </row>
    <row r="9" spans="2:18" ht="13.95" customHeight="1" thickBot="1" x14ac:dyDescent="0.3">
      <c r="B9" s="84" t="s">
        <v>102</v>
      </c>
      <c r="C9" s="69" t="s">
        <v>101</v>
      </c>
      <c r="D9" s="70" t="s">
        <v>101</v>
      </c>
      <c r="E9" s="70" t="s">
        <v>104</v>
      </c>
      <c r="F9" s="70" t="s">
        <v>104</v>
      </c>
      <c r="G9" s="70" t="s">
        <v>104</v>
      </c>
      <c r="H9" s="70" t="s">
        <v>104</v>
      </c>
      <c r="I9" s="70" t="s">
        <v>104</v>
      </c>
      <c r="J9" s="71" t="s">
        <v>104</v>
      </c>
      <c r="K9" s="70" t="s">
        <v>104</v>
      </c>
      <c r="L9" s="272" t="s">
        <v>104</v>
      </c>
      <c r="M9" s="70" t="s">
        <v>104</v>
      </c>
      <c r="N9" s="70" t="s">
        <v>104</v>
      </c>
      <c r="O9" s="70" t="s">
        <v>104</v>
      </c>
      <c r="P9" s="70" t="s">
        <v>101</v>
      </c>
      <c r="Q9" s="70" t="s">
        <v>104</v>
      </c>
      <c r="R9" s="72" t="s">
        <v>104</v>
      </c>
    </row>
    <row r="10" spans="2:18" ht="13.95" customHeight="1" thickBot="1" x14ac:dyDescent="0.3">
      <c r="B10" s="84" t="s">
        <v>105</v>
      </c>
      <c r="C10" s="69" t="s">
        <v>104</v>
      </c>
      <c r="D10" s="70" t="s">
        <v>104</v>
      </c>
      <c r="E10" s="70" t="s">
        <v>104</v>
      </c>
      <c r="F10" s="70" t="s">
        <v>104</v>
      </c>
      <c r="G10" s="70" t="s">
        <v>104</v>
      </c>
      <c r="H10" s="70" t="s">
        <v>104</v>
      </c>
      <c r="I10" s="73" t="s">
        <v>104</v>
      </c>
      <c r="J10" s="74" t="s">
        <v>104</v>
      </c>
      <c r="K10" s="69" t="s">
        <v>104</v>
      </c>
      <c r="L10" s="272" t="s">
        <v>104</v>
      </c>
      <c r="M10" s="70" t="s">
        <v>104</v>
      </c>
      <c r="N10" s="70" t="s">
        <v>104</v>
      </c>
      <c r="O10" s="70" t="s">
        <v>104</v>
      </c>
      <c r="P10" s="70" t="s">
        <v>104</v>
      </c>
      <c r="Q10" s="70" t="s">
        <v>104</v>
      </c>
      <c r="R10" s="72" t="s">
        <v>104</v>
      </c>
    </row>
    <row r="11" spans="2:18" ht="13.95" hidden="1" customHeight="1" x14ac:dyDescent="0.25">
      <c r="B11" s="84" t="s">
        <v>106</v>
      </c>
      <c r="C11" s="69" t="s">
        <v>101</v>
      </c>
      <c r="D11" s="70" t="s">
        <v>101</v>
      </c>
      <c r="E11" s="70" t="s">
        <v>101</v>
      </c>
      <c r="F11" s="70" t="s">
        <v>101</v>
      </c>
      <c r="G11" s="70" t="s">
        <v>101</v>
      </c>
      <c r="H11" s="70" t="s">
        <v>101</v>
      </c>
      <c r="I11" s="70" t="s">
        <v>101</v>
      </c>
      <c r="J11" s="75" t="s">
        <v>101</v>
      </c>
      <c r="K11" s="70" t="s">
        <v>101</v>
      </c>
      <c r="L11" s="272" t="s">
        <v>101</v>
      </c>
      <c r="M11" s="70" t="s">
        <v>101</v>
      </c>
      <c r="N11" s="70" t="s">
        <v>101</v>
      </c>
      <c r="O11" s="70" t="s">
        <v>101</v>
      </c>
      <c r="P11" s="70" t="s">
        <v>101</v>
      </c>
      <c r="Q11" s="70" t="s">
        <v>101</v>
      </c>
      <c r="R11" s="72" t="s">
        <v>101</v>
      </c>
    </row>
    <row r="12" spans="2:18" ht="13.95" hidden="1" customHeight="1" x14ac:dyDescent="0.25">
      <c r="B12" s="84" t="s">
        <v>108</v>
      </c>
      <c r="C12" s="69" t="s">
        <v>101</v>
      </c>
      <c r="D12" s="70" t="s">
        <v>101</v>
      </c>
      <c r="E12" s="70" t="s">
        <v>101</v>
      </c>
      <c r="F12" s="70" t="s">
        <v>101</v>
      </c>
      <c r="G12" s="70" t="s">
        <v>101</v>
      </c>
      <c r="H12" s="70" t="s">
        <v>101</v>
      </c>
      <c r="I12" s="70" t="s">
        <v>101</v>
      </c>
      <c r="J12" s="70" t="s">
        <v>101</v>
      </c>
      <c r="K12" s="70" t="s">
        <v>101</v>
      </c>
      <c r="L12" s="272" t="s">
        <v>101</v>
      </c>
      <c r="M12" s="70" t="s">
        <v>101</v>
      </c>
      <c r="N12" s="70" t="s">
        <v>101</v>
      </c>
      <c r="O12" s="70" t="s">
        <v>101</v>
      </c>
      <c r="P12" s="70" t="s">
        <v>101</v>
      </c>
      <c r="Q12" s="70" t="s">
        <v>101</v>
      </c>
      <c r="R12" s="72" t="s">
        <v>101</v>
      </c>
    </row>
    <row r="13" spans="2:18" ht="13.95" customHeight="1" x14ac:dyDescent="0.25">
      <c r="B13" s="84" t="s">
        <v>110</v>
      </c>
      <c r="C13" s="69" t="s">
        <v>101</v>
      </c>
      <c r="D13" s="70" t="s">
        <v>101</v>
      </c>
      <c r="E13" s="70" t="s">
        <v>101</v>
      </c>
      <c r="F13" s="70" t="s">
        <v>101</v>
      </c>
      <c r="G13" s="70" t="s">
        <v>101</v>
      </c>
      <c r="H13" s="70" t="s">
        <v>101</v>
      </c>
      <c r="I13" s="70" t="s">
        <v>101</v>
      </c>
      <c r="J13" s="70" t="s">
        <v>101</v>
      </c>
      <c r="K13" s="70" t="s">
        <v>101</v>
      </c>
      <c r="L13" s="272" t="s">
        <v>101</v>
      </c>
      <c r="M13" s="70" t="s">
        <v>101</v>
      </c>
      <c r="N13" s="70" t="s">
        <v>101</v>
      </c>
      <c r="O13" s="70" t="s">
        <v>101</v>
      </c>
      <c r="P13" s="70" t="s">
        <v>101</v>
      </c>
      <c r="Q13" s="70" t="s">
        <v>101</v>
      </c>
      <c r="R13" s="72" t="s">
        <v>101</v>
      </c>
    </row>
    <row r="14" spans="2:18" ht="13.95" customHeight="1" x14ac:dyDescent="0.25">
      <c r="B14" s="84" t="s">
        <v>111</v>
      </c>
      <c r="C14" s="69" t="s">
        <v>101</v>
      </c>
      <c r="D14" s="70" t="s">
        <v>101</v>
      </c>
      <c r="E14" s="70" t="s">
        <v>101</v>
      </c>
      <c r="F14" s="70" t="s">
        <v>101</v>
      </c>
      <c r="G14" s="70" t="s">
        <v>101</v>
      </c>
      <c r="H14" s="70" t="s">
        <v>101</v>
      </c>
      <c r="I14" s="70" t="s">
        <v>101</v>
      </c>
      <c r="J14" s="70" t="s">
        <v>101</v>
      </c>
      <c r="K14" s="70" t="s">
        <v>101</v>
      </c>
      <c r="L14" s="272" t="s">
        <v>101</v>
      </c>
      <c r="M14" s="70" t="s">
        <v>101</v>
      </c>
      <c r="N14" s="70" t="s">
        <v>101</v>
      </c>
      <c r="O14" s="70" t="s">
        <v>101</v>
      </c>
      <c r="P14" s="70" t="s">
        <v>101</v>
      </c>
      <c r="Q14" s="70" t="s">
        <v>101</v>
      </c>
      <c r="R14" s="72" t="s">
        <v>101</v>
      </c>
    </row>
    <row r="15" spans="2:18" ht="13.95" customHeight="1" x14ac:dyDescent="0.25">
      <c r="B15" s="84" t="s">
        <v>113</v>
      </c>
      <c r="C15" s="69" t="s">
        <v>101</v>
      </c>
      <c r="D15" s="70" t="s">
        <v>101</v>
      </c>
      <c r="E15" s="70" t="s">
        <v>101</v>
      </c>
      <c r="F15" s="70" t="s">
        <v>101</v>
      </c>
      <c r="G15" s="70" t="s">
        <v>101</v>
      </c>
      <c r="H15" s="70" t="s">
        <v>101</v>
      </c>
      <c r="I15" s="70" t="s">
        <v>101</v>
      </c>
      <c r="J15" s="70" t="s">
        <v>101</v>
      </c>
      <c r="K15" s="70" t="s">
        <v>101</v>
      </c>
      <c r="L15" s="272" t="s">
        <v>101</v>
      </c>
      <c r="M15" s="70" t="s">
        <v>101</v>
      </c>
      <c r="N15" s="70" t="s">
        <v>101</v>
      </c>
      <c r="O15" s="70" t="s">
        <v>101</v>
      </c>
      <c r="P15" s="70" t="s">
        <v>101</v>
      </c>
      <c r="Q15" s="70" t="s">
        <v>101</v>
      </c>
      <c r="R15" s="72" t="s">
        <v>101</v>
      </c>
    </row>
    <row r="16" spans="2:18" ht="13.95" customHeight="1" x14ac:dyDescent="0.25">
      <c r="B16" s="84" t="s">
        <v>115</v>
      </c>
      <c r="C16" s="69" t="s">
        <v>101</v>
      </c>
      <c r="D16" s="70" t="s">
        <v>101</v>
      </c>
      <c r="E16" s="70" t="s">
        <v>101</v>
      </c>
      <c r="F16" s="70" t="s">
        <v>101</v>
      </c>
      <c r="G16" s="70" t="s">
        <v>101</v>
      </c>
      <c r="H16" s="70" t="s">
        <v>101</v>
      </c>
      <c r="I16" s="70" t="s">
        <v>101</v>
      </c>
      <c r="J16" s="70" t="s">
        <v>101</v>
      </c>
      <c r="K16" s="70" t="s">
        <v>101</v>
      </c>
      <c r="L16" s="272" t="s">
        <v>101</v>
      </c>
      <c r="M16" s="70" t="s">
        <v>101</v>
      </c>
      <c r="N16" s="70" t="s">
        <v>101</v>
      </c>
      <c r="O16" s="70" t="s">
        <v>101</v>
      </c>
      <c r="P16" s="70" t="s">
        <v>101</v>
      </c>
      <c r="Q16" s="70" t="s">
        <v>101</v>
      </c>
      <c r="R16" s="72" t="s">
        <v>101</v>
      </c>
    </row>
    <row r="17" spans="2:18" ht="13.95" customHeight="1" x14ac:dyDescent="0.25">
      <c r="B17" s="84" t="s">
        <v>117</v>
      </c>
      <c r="C17" s="69" t="s">
        <v>101</v>
      </c>
      <c r="D17" s="70" t="s">
        <v>101</v>
      </c>
      <c r="E17" s="70" t="s">
        <v>101</v>
      </c>
      <c r="F17" s="70" t="s">
        <v>101</v>
      </c>
      <c r="G17" s="70" t="s">
        <v>101</v>
      </c>
      <c r="H17" s="70" t="s">
        <v>101</v>
      </c>
      <c r="I17" s="70" t="s">
        <v>101</v>
      </c>
      <c r="J17" s="70" t="s">
        <v>101</v>
      </c>
      <c r="K17" s="70" t="s">
        <v>101</v>
      </c>
      <c r="L17" s="272" t="s">
        <v>101</v>
      </c>
      <c r="M17" s="70" t="s">
        <v>101</v>
      </c>
      <c r="N17" s="70" t="s">
        <v>101</v>
      </c>
      <c r="O17" s="70" t="s">
        <v>101</v>
      </c>
      <c r="P17" s="70" t="s">
        <v>101</v>
      </c>
      <c r="Q17" s="70" t="s">
        <v>101</v>
      </c>
      <c r="R17" s="72" t="s">
        <v>101</v>
      </c>
    </row>
    <row r="18" spans="2:18" ht="13.95" customHeight="1" x14ac:dyDescent="0.25">
      <c r="B18" s="84" t="s">
        <v>119</v>
      </c>
      <c r="C18" s="69" t="s">
        <v>101</v>
      </c>
      <c r="D18" s="70" t="s">
        <v>101</v>
      </c>
      <c r="E18" s="70" t="s">
        <v>104</v>
      </c>
      <c r="F18" s="70" t="s">
        <v>104</v>
      </c>
      <c r="G18" s="70" t="s">
        <v>104</v>
      </c>
      <c r="H18" s="70" t="s">
        <v>104</v>
      </c>
      <c r="I18" s="70" t="s">
        <v>101</v>
      </c>
      <c r="J18" s="70" t="s">
        <v>104</v>
      </c>
      <c r="K18" s="70" t="s">
        <v>104</v>
      </c>
      <c r="L18" s="272" t="s">
        <v>101</v>
      </c>
      <c r="M18" s="70" t="s">
        <v>101</v>
      </c>
      <c r="N18" s="70" t="s">
        <v>101</v>
      </c>
      <c r="O18" s="70" t="s">
        <v>104</v>
      </c>
      <c r="P18" s="70" t="s">
        <v>104</v>
      </c>
      <c r="Q18" s="70" t="s">
        <v>104</v>
      </c>
      <c r="R18" s="72" t="s">
        <v>104</v>
      </c>
    </row>
    <row r="19" spans="2:18" ht="13.95" customHeight="1" x14ac:dyDescent="0.25">
      <c r="B19" s="84" t="s">
        <v>113</v>
      </c>
      <c r="C19" s="69" t="s">
        <v>104</v>
      </c>
      <c r="D19" s="70" t="s">
        <v>104</v>
      </c>
      <c r="E19" s="70" t="s">
        <v>104</v>
      </c>
      <c r="F19" s="70" t="s">
        <v>104</v>
      </c>
      <c r="G19" s="70" t="s">
        <v>104</v>
      </c>
      <c r="H19" s="70" t="s">
        <v>104</v>
      </c>
      <c r="I19" s="70" t="s">
        <v>104</v>
      </c>
      <c r="J19" s="70" t="s">
        <v>104</v>
      </c>
      <c r="K19" s="70" t="s">
        <v>104</v>
      </c>
      <c r="L19" s="272" t="s">
        <v>104</v>
      </c>
      <c r="M19" s="70" t="s">
        <v>104</v>
      </c>
      <c r="N19" s="70" t="s">
        <v>101</v>
      </c>
      <c r="O19" s="70" t="s">
        <v>104</v>
      </c>
      <c r="P19" s="70" t="s">
        <v>104</v>
      </c>
      <c r="Q19" s="70" t="s">
        <v>104</v>
      </c>
      <c r="R19" s="72" t="s">
        <v>104</v>
      </c>
    </row>
    <row r="20" spans="2:18" ht="13.95" customHeight="1" x14ac:dyDescent="0.25">
      <c r="B20" s="84" t="s">
        <v>122</v>
      </c>
      <c r="C20" s="69" t="s">
        <v>101</v>
      </c>
      <c r="D20" s="70" t="s">
        <v>101</v>
      </c>
      <c r="E20" s="70" t="s">
        <v>101</v>
      </c>
      <c r="F20" s="70" t="s">
        <v>101</v>
      </c>
      <c r="G20" s="70" t="s">
        <v>101</v>
      </c>
      <c r="H20" s="70" t="s">
        <v>101</v>
      </c>
      <c r="I20" s="70" t="s">
        <v>101</v>
      </c>
      <c r="J20" s="70" t="s">
        <v>101</v>
      </c>
      <c r="K20" s="70" t="s">
        <v>101</v>
      </c>
      <c r="L20" s="272" t="s">
        <v>101</v>
      </c>
      <c r="M20" s="70" t="s">
        <v>101</v>
      </c>
      <c r="N20" s="70" t="s">
        <v>101</v>
      </c>
      <c r="O20" s="70" t="s">
        <v>101</v>
      </c>
      <c r="P20" s="70" t="s">
        <v>101</v>
      </c>
      <c r="Q20" s="70" t="s">
        <v>101</v>
      </c>
      <c r="R20" s="72" t="s">
        <v>101</v>
      </c>
    </row>
    <row r="21" spans="2:18" ht="13.95" customHeight="1" x14ac:dyDescent="0.25">
      <c r="B21" s="84" t="s">
        <v>124</v>
      </c>
      <c r="C21" s="69" t="s">
        <v>104</v>
      </c>
      <c r="D21" s="70" t="s">
        <v>104</v>
      </c>
      <c r="E21" s="70" t="s">
        <v>104</v>
      </c>
      <c r="F21" s="70" t="s">
        <v>101</v>
      </c>
      <c r="G21" s="70" t="s">
        <v>104</v>
      </c>
      <c r="H21" s="70" t="s">
        <v>104</v>
      </c>
      <c r="I21" s="70" t="s">
        <v>104</v>
      </c>
      <c r="J21" s="70" t="s">
        <v>101</v>
      </c>
      <c r="K21" s="70" t="s">
        <v>104</v>
      </c>
      <c r="L21" s="272" t="s">
        <v>104</v>
      </c>
      <c r="M21" s="70" t="s">
        <v>104</v>
      </c>
      <c r="N21" s="70" t="s">
        <v>104</v>
      </c>
      <c r="O21" s="70" t="s">
        <v>101</v>
      </c>
      <c r="P21" s="70" t="s">
        <v>101</v>
      </c>
      <c r="Q21" s="70" t="s">
        <v>104</v>
      </c>
      <c r="R21" s="72" t="s">
        <v>101</v>
      </c>
    </row>
    <row r="22" spans="2:18" ht="13.95" customHeight="1" x14ac:dyDescent="0.25">
      <c r="B22" s="84" t="s">
        <v>126</v>
      </c>
      <c r="C22" s="69" t="s">
        <v>101</v>
      </c>
      <c r="D22" s="70" t="s">
        <v>101</v>
      </c>
      <c r="E22" s="70" t="s">
        <v>104</v>
      </c>
      <c r="F22" s="70" t="s">
        <v>104</v>
      </c>
      <c r="G22" s="70" t="s">
        <v>104</v>
      </c>
      <c r="H22" s="70" t="s">
        <v>104</v>
      </c>
      <c r="I22" s="70" t="s">
        <v>104</v>
      </c>
      <c r="J22" s="70" t="s">
        <v>104</v>
      </c>
      <c r="K22" s="70" t="s">
        <v>104</v>
      </c>
      <c r="L22" s="272" t="s">
        <v>101</v>
      </c>
      <c r="M22" s="70" t="s">
        <v>101</v>
      </c>
      <c r="N22" s="70" t="s">
        <v>101</v>
      </c>
      <c r="O22" s="70" t="s">
        <v>104</v>
      </c>
      <c r="P22" s="70" t="s">
        <v>104</v>
      </c>
      <c r="Q22" s="70" t="s">
        <v>104</v>
      </c>
      <c r="R22" s="72" t="s">
        <v>104</v>
      </c>
    </row>
    <row r="23" spans="2:18" ht="13.95" customHeight="1" x14ac:dyDescent="0.25">
      <c r="B23" s="84" t="s">
        <v>128</v>
      </c>
      <c r="C23" s="69" t="s">
        <v>104</v>
      </c>
      <c r="D23" s="70" t="s">
        <v>104</v>
      </c>
      <c r="E23" s="70" t="s">
        <v>104</v>
      </c>
      <c r="F23" s="70" t="s">
        <v>104</v>
      </c>
      <c r="G23" s="70" t="s">
        <v>104</v>
      </c>
      <c r="H23" s="70" t="s">
        <v>104</v>
      </c>
      <c r="I23" s="70" t="s">
        <v>104</v>
      </c>
      <c r="J23" s="70" t="s">
        <v>104</v>
      </c>
      <c r="K23" s="70" t="s">
        <v>104</v>
      </c>
      <c r="L23" s="272" t="s">
        <v>104</v>
      </c>
      <c r="M23" s="70" t="s">
        <v>104</v>
      </c>
      <c r="N23" s="70" t="s">
        <v>104</v>
      </c>
      <c r="O23" s="70" t="s">
        <v>104</v>
      </c>
      <c r="P23" s="70" t="s">
        <v>104</v>
      </c>
      <c r="Q23" s="70" t="s">
        <v>104</v>
      </c>
      <c r="R23" s="72" t="s">
        <v>104</v>
      </c>
    </row>
    <row r="24" spans="2:18" ht="13.95" customHeight="1" x14ac:dyDescent="0.25">
      <c r="B24" s="84" t="s">
        <v>130</v>
      </c>
      <c r="C24" s="69" t="s">
        <v>101</v>
      </c>
      <c r="D24" s="70" t="s">
        <v>101</v>
      </c>
      <c r="E24" s="70" t="s">
        <v>101</v>
      </c>
      <c r="F24" s="70" t="s">
        <v>101</v>
      </c>
      <c r="G24" s="70" t="s">
        <v>101</v>
      </c>
      <c r="H24" s="70" t="s">
        <v>101</v>
      </c>
      <c r="I24" s="70" t="s">
        <v>101</v>
      </c>
      <c r="J24" s="70" t="s">
        <v>101</v>
      </c>
      <c r="K24" s="70" t="s">
        <v>101</v>
      </c>
      <c r="L24" s="272" t="s">
        <v>101</v>
      </c>
      <c r="M24" s="70" t="s">
        <v>101</v>
      </c>
      <c r="N24" s="70" t="s">
        <v>101</v>
      </c>
      <c r="O24" s="70" t="s">
        <v>101</v>
      </c>
      <c r="P24" s="70" t="s">
        <v>101</v>
      </c>
      <c r="Q24" s="70" t="s">
        <v>101</v>
      </c>
      <c r="R24" s="72" t="s">
        <v>101</v>
      </c>
    </row>
    <row r="25" spans="2:18" ht="13.95" customHeight="1" x14ac:dyDescent="0.25">
      <c r="B25" s="84" t="s">
        <v>131</v>
      </c>
      <c r="C25" s="69" t="s">
        <v>101</v>
      </c>
      <c r="D25" s="70" t="s">
        <v>101</v>
      </c>
      <c r="E25" s="70" t="s">
        <v>101</v>
      </c>
      <c r="F25" s="70" t="s">
        <v>101</v>
      </c>
      <c r="G25" s="70" t="s">
        <v>101</v>
      </c>
      <c r="H25" s="70" t="s">
        <v>101</v>
      </c>
      <c r="I25" s="70" t="s">
        <v>101</v>
      </c>
      <c r="J25" s="70" t="s">
        <v>101</v>
      </c>
      <c r="K25" s="70" t="s">
        <v>101</v>
      </c>
      <c r="L25" s="272" t="s">
        <v>101</v>
      </c>
      <c r="M25" s="70" t="s">
        <v>101</v>
      </c>
      <c r="N25" s="70" t="s">
        <v>101</v>
      </c>
      <c r="O25" s="70" t="s">
        <v>101</v>
      </c>
      <c r="P25" s="70" t="s">
        <v>101</v>
      </c>
      <c r="Q25" s="70" t="s">
        <v>101</v>
      </c>
      <c r="R25" s="72" t="s">
        <v>101</v>
      </c>
    </row>
    <row r="26" spans="2:18" ht="13.5" customHeight="1" thickBot="1" x14ac:dyDescent="0.3">
      <c r="B26" s="85" t="s">
        <v>132</v>
      </c>
      <c r="C26" s="76" t="s">
        <v>101</v>
      </c>
      <c r="D26" s="77" t="s">
        <v>101</v>
      </c>
      <c r="E26" s="77" t="s">
        <v>101</v>
      </c>
      <c r="F26" s="77" t="s">
        <v>101</v>
      </c>
      <c r="G26" s="77" t="s">
        <v>101</v>
      </c>
      <c r="H26" s="77" t="s">
        <v>101</v>
      </c>
      <c r="I26" s="77" t="s">
        <v>101</v>
      </c>
      <c r="J26" s="77" t="s">
        <v>101</v>
      </c>
      <c r="K26" s="77" t="s">
        <v>101</v>
      </c>
      <c r="L26" s="273" t="s">
        <v>101</v>
      </c>
      <c r="M26" s="77" t="s">
        <v>101</v>
      </c>
      <c r="N26" s="77" t="s">
        <v>101</v>
      </c>
      <c r="O26" s="77" t="s">
        <v>101</v>
      </c>
      <c r="P26" s="77" t="s">
        <v>101</v>
      </c>
      <c r="Q26" s="77" t="s">
        <v>101</v>
      </c>
      <c r="R26" s="78" t="s">
        <v>101</v>
      </c>
    </row>
  </sheetData>
  <mergeCells count="2">
    <mergeCell ref="C2:I2"/>
    <mergeCell ref="B6:R6"/>
  </mergeCells>
  <dataValidations count="1">
    <dataValidation type="list" allowBlank="1" showInputMessage="1" showErrorMessage="1" sqref="C8:R26 IY8:JN26 SU8:TJ26 ACQ8:ADF26 AMM8:ANB26 AWI8:AWX26 BGE8:BGT26 BQA8:BQP26 BZW8:CAL26 CJS8:CKH26 CTO8:CUD26 DDK8:DDZ26 DNG8:DNV26 DXC8:DXR26 EGY8:EHN26 EQU8:ERJ26 FAQ8:FBF26 FKM8:FLB26 FUI8:FUX26 GEE8:GET26 GOA8:GOP26 GXW8:GYL26 HHS8:HIH26 HRO8:HSD26 IBK8:IBZ26 ILG8:ILV26 IVC8:IVR26 JEY8:JFN26 JOU8:JPJ26 JYQ8:JZF26 KIM8:KJB26 KSI8:KSX26 LCE8:LCT26 LMA8:LMP26 LVW8:LWL26 MFS8:MGH26 MPO8:MQD26 MZK8:MZZ26 NJG8:NJV26 NTC8:NTR26 OCY8:ODN26 OMU8:ONJ26 OWQ8:OXF26 PGM8:PHB26 PQI8:PQX26 QAE8:QAT26 QKA8:QKP26 QTW8:QUL26 RDS8:REH26 RNO8:ROD26 RXK8:RXZ26 SHG8:SHV26 SRC8:SRR26 TAY8:TBN26 TKU8:TLJ26 TUQ8:TVF26 UEM8:UFB26 UOI8:UOX26 UYE8:UYT26 VIA8:VIP26 VRW8:VSL26 WBS8:WCH26 WLO8:WMD26 WVK8:WVZ26 C65544:R65562 IY65544:JN65562 SU65544:TJ65562 ACQ65544:ADF65562 AMM65544:ANB65562 AWI65544:AWX65562 BGE65544:BGT65562 BQA65544:BQP65562 BZW65544:CAL65562 CJS65544:CKH65562 CTO65544:CUD65562 DDK65544:DDZ65562 DNG65544:DNV65562 DXC65544:DXR65562 EGY65544:EHN65562 EQU65544:ERJ65562 FAQ65544:FBF65562 FKM65544:FLB65562 FUI65544:FUX65562 GEE65544:GET65562 GOA65544:GOP65562 GXW65544:GYL65562 HHS65544:HIH65562 HRO65544:HSD65562 IBK65544:IBZ65562 ILG65544:ILV65562 IVC65544:IVR65562 JEY65544:JFN65562 JOU65544:JPJ65562 JYQ65544:JZF65562 KIM65544:KJB65562 KSI65544:KSX65562 LCE65544:LCT65562 LMA65544:LMP65562 LVW65544:LWL65562 MFS65544:MGH65562 MPO65544:MQD65562 MZK65544:MZZ65562 NJG65544:NJV65562 NTC65544:NTR65562 OCY65544:ODN65562 OMU65544:ONJ65562 OWQ65544:OXF65562 PGM65544:PHB65562 PQI65544:PQX65562 QAE65544:QAT65562 QKA65544:QKP65562 QTW65544:QUL65562 RDS65544:REH65562 RNO65544:ROD65562 RXK65544:RXZ65562 SHG65544:SHV65562 SRC65544:SRR65562 TAY65544:TBN65562 TKU65544:TLJ65562 TUQ65544:TVF65562 UEM65544:UFB65562 UOI65544:UOX65562 UYE65544:UYT65562 VIA65544:VIP65562 VRW65544:VSL65562 WBS65544:WCH65562 WLO65544:WMD65562 WVK65544:WVZ65562 C131080:R131098 IY131080:JN131098 SU131080:TJ131098 ACQ131080:ADF131098 AMM131080:ANB131098 AWI131080:AWX131098 BGE131080:BGT131098 BQA131080:BQP131098 BZW131080:CAL131098 CJS131080:CKH131098 CTO131080:CUD131098 DDK131080:DDZ131098 DNG131080:DNV131098 DXC131080:DXR131098 EGY131080:EHN131098 EQU131080:ERJ131098 FAQ131080:FBF131098 FKM131080:FLB131098 FUI131080:FUX131098 GEE131080:GET131098 GOA131080:GOP131098 GXW131080:GYL131098 HHS131080:HIH131098 HRO131080:HSD131098 IBK131080:IBZ131098 ILG131080:ILV131098 IVC131080:IVR131098 JEY131080:JFN131098 JOU131080:JPJ131098 JYQ131080:JZF131098 KIM131080:KJB131098 KSI131080:KSX131098 LCE131080:LCT131098 LMA131080:LMP131098 LVW131080:LWL131098 MFS131080:MGH131098 MPO131080:MQD131098 MZK131080:MZZ131098 NJG131080:NJV131098 NTC131080:NTR131098 OCY131080:ODN131098 OMU131080:ONJ131098 OWQ131080:OXF131098 PGM131080:PHB131098 PQI131080:PQX131098 QAE131080:QAT131098 QKA131080:QKP131098 QTW131080:QUL131098 RDS131080:REH131098 RNO131080:ROD131098 RXK131080:RXZ131098 SHG131080:SHV131098 SRC131080:SRR131098 TAY131080:TBN131098 TKU131080:TLJ131098 TUQ131080:TVF131098 UEM131080:UFB131098 UOI131080:UOX131098 UYE131080:UYT131098 VIA131080:VIP131098 VRW131080:VSL131098 WBS131080:WCH131098 WLO131080:WMD131098 WVK131080:WVZ131098 C196616:R196634 IY196616:JN196634 SU196616:TJ196634 ACQ196616:ADF196634 AMM196616:ANB196634 AWI196616:AWX196634 BGE196616:BGT196634 BQA196616:BQP196634 BZW196616:CAL196634 CJS196616:CKH196634 CTO196616:CUD196634 DDK196616:DDZ196634 DNG196616:DNV196634 DXC196616:DXR196634 EGY196616:EHN196634 EQU196616:ERJ196634 FAQ196616:FBF196634 FKM196616:FLB196634 FUI196616:FUX196634 GEE196616:GET196634 GOA196616:GOP196634 GXW196616:GYL196634 HHS196616:HIH196634 HRO196616:HSD196634 IBK196616:IBZ196634 ILG196616:ILV196634 IVC196616:IVR196634 JEY196616:JFN196634 JOU196616:JPJ196634 JYQ196616:JZF196634 KIM196616:KJB196634 KSI196616:KSX196634 LCE196616:LCT196634 LMA196616:LMP196634 LVW196616:LWL196634 MFS196616:MGH196634 MPO196616:MQD196634 MZK196616:MZZ196634 NJG196616:NJV196634 NTC196616:NTR196634 OCY196616:ODN196634 OMU196616:ONJ196634 OWQ196616:OXF196634 PGM196616:PHB196634 PQI196616:PQX196634 QAE196616:QAT196634 QKA196616:QKP196634 QTW196616:QUL196634 RDS196616:REH196634 RNO196616:ROD196634 RXK196616:RXZ196634 SHG196616:SHV196634 SRC196616:SRR196634 TAY196616:TBN196634 TKU196616:TLJ196634 TUQ196616:TVF196634 UEM196616:UFB196634 UOI196616:UOX196634 UYE196616:UYT196634 VIA196616:VIP196634 VRW196616:VSL196634 WBS196616:WCH196634 WLO196616:WMD196634 WVK196616:WVZ196634 C262152:R262170 IY262152:JN262170 SU262152:TJ262170 ACQ262152:ADF262170 AMM262152:ANB262170 AWI262152:AWX262170 BGE262152:BGT262170 BQA262152:BQP262170 BZW262152:CAL262170 CJS262152:CKH262170 CTO262152:CUD262170 DDK262152:DDZ262170 DNG262152:DNV262170 DXC262152:DXR262170 EGY262152:EHN262170 EQU262152:ERJ262170 FAQ262152:FBF262170 FKM262152:FLB262170 FUI262152:FUX262170 GEE262152:GET262170 GOA262152:GOP262170 GXW262152:GYL262170 HHS262152:HIH262170 HRO262152:HSD262170 IBK262152:IBZ262170 ILG262152:ILV262170 IVC262152:IVR262170 JEY262152:JFN262170 JOU262152:JPJ262170 JYQ262152:JZF262170 KIM262152:KJB262170 KSI262152:KSX262170 LCE262152:LCT262170 LMA262152:LMP262170 LVW262152:LWL262170 MFS262152:MGH262170 MPO262152:MQD262170 MZK262152:MZZ262170 NJG262152:NJV262170 NTC262152:NTR262170 OCY262152:ODN262170 OMU262152:ONJ262170 OWQ262152:OXF262170 PGM262152:PHB262170 PQI262152:PQX262170 QAE262152:QAT262170 QKA262152:QKP262170 QTW262152:QUL262170 RDS262152:REH262170 RNO262152:ROD262170 RXK262152:RXZ262170 SHG262152:SHV262170 SRC262152:SRR262170 TAY262152:TBN262170 TKU262152:TLJ262170 TUQ262152:TVF262170 UEM262152:UFB262170 UOI262152:UOX262170 UYE262152:UYT262170 VIA262152:VIP262170 VRW262152:VSL262170 WBS262152:WCH262170 WLO262152:WMD262170 WVK262152:WVZ262170 C327688:R327706 IY327688:JN327706 SU327688:TJ327706 ACQ327688:ADF327706 AMM327688:ANB327706 AWI327688:AWX327706 BGE327688:BGT327706 BQA327688:BQP327706 BZW327688:CAL327706 CJS327688:CKH327706 CTO327688:CUD327706 DDK327688:DDZ327706 DNG327688:DNV327706 DXC327688:DXR327706 EGY327688:EHN327706 EQU327688:ERJ327706 FAQ327688:FBF327706 FKM327688:FLB327706 FUI327688:FUX327706 GEE327688:GET327706 GOA327688:GOP327706 GXW327688:GYL327706 HHS327688:HIH327706 HRO327688:HSD327706 IBK327688:IBZ327706 ILG327688:ILV327706 IVC327688:IVR327706 JEY327688:JFN327706 JOU327688:JPJ327706 JYQ327688:JZF327706 KIM327688:KJB327706 KSI327688:KSX327706 LCE327688:LCT327706 LMA327688:LMP327706 LVW327688:LWL327706 MFS327688:MGH327706 MPO327688:MQD327706 MZK327688:MZZ327706 NJG327688:NJV327706 NTC327688:NTR327706 OCY327688:ODN327706 OMU327688:ONJ327706 OWQ327688:OXF327706 PGM327688:PHB327706 PQI327688:PQX327706 QAE327688:QAT327706 QKA327688:QKP327706 QTW327688:QUL327706 RDS327688:REH327706 RNO327688:ROD327706 RXK327688:RXZ327706 SHG327688:SHV327706 SRC327688:SRR327706 TAY327688:TBN327706 TKU327688:TLJ327706 TUQ327688:TVF327706 UEM327688:UFB327706 UOI327688:UOX327706 UYE327688:UYT327706 VIA327688:VIP327706 VRW327688:VSL327706 WBS327688:WCH327706 WLO327688:WMD327706 WVK327688:WVZ327706 C393224:R393242 IY393224:JN393242 SU393224:TJ393242 ACQ393224:ADF393242 AMM393224:ANB393242 AWI393224:AWX393242 BGE393224:BGT393242 BQA393224:BQP393242 BZW393224:CAL393242 CJS393224:CKH393242 CTO393224:CUD393242 DDK393224:DDZ393242 DNG393224:DNV393242 DXC393224:DXR393242 EGY393224:EHN393242 EQU393224:ERJ393242 FAQ393224:FBF393242 FKM393224:FLB393242 FUI393224:FUX393242 GEE393224:GET393242 GOA393224:GOP393242 GXW393224:GYL393242 HHS393224:HIH393242 HRO393224:HSD393242 IBK393224:IBZ393242 ILG393224:ILV393242 IVC393224:IVR393242 JEY393224:JFN393242 JOU393224:JPJ393242 JYQ393224:JZF393242 KIM393224:KJB393242 KSI393224:KSX393242 LCE393224:LCT393242 LMA393224:LMP393242 LVW393224:LWL393242 MFS393224:MGH393242 MPO393224:MQD393242 MZK393224:MZZ393242 NJG393224:NJV393242 NTC393224:NTR393242 OCY393224:ODN393242 OMU393224:ONJ393242 OWQ393224:OXF393242 PGM393224:PHB393242 PQI393224:PQX393242 QAE393224:QAT393242 QKA393224:QKP393242 QTW393224:QUL393242 RDS393224:REH393242 RNO393224:ROD393242 RXK393224:RXZ393242 SHG393224:SHV393242 SRC393224:SRR393242 TAY393224:TBN393242 TKU393224:TLJ393242 TUQ393224:TVF393242 UEM393224:UFB393242 UOI393224:UOX393242 UYE393224:UYT393242 VIA393224:VIP393242 VRW393224:VSL393242 WBS393224:WCH393242 WLO393224:WMD393242 WVK393224:WVZ393242 C458760:R458778 IY458760:JN458778 SU458760:TJ458778 ACQ458760:ADF458778 AMM458760:ANB458778 AWI458760:AWX458778 BGE458760:BGT458778 BQA458760:BQP458778 BZW458760:CAL458778 CJS458760:CKH458778 CTO458760:CUD458778 DDK458760:DDZ458778 DNG458760:DNV458778 DXC458760:DXR458778 EGY458760:EHN458778 EQU458760:ERJ458778 FAQ458760:FBF458778 FKM458760:FLB458778 FUI458760:FUX458778 GEE458760:GET458778 GOA458760:GOP458778 GXW458760:GYL458778 HHS458760:HIH458778 HRO458760:HSD458778 IBK458760:IBZ458778 ILG458760:ILV458778 IVC458760:IVR458778 JEY458760:JFN458778 JOU458760:JPJ458778 JYQ458760:JZF458778 KIM458760:KJB458778 KSI458760:KSX458778 LCE458760:LCT458778 LMA458760:LMP458778 LVW458760:LWL458778 MFS458760:MGH458778 MPO458760:MQD458778 MZK458760:MZZ458778 NJG458760:NJV458778 NTC458760:NTR458778 OCY458760:ODN458778 OMU458760:ONJ458778 OWQ458760:OXF458778 PGM458760:PHB458778 PQI458760:PQX458778 QAE458760:QAT458778 QKA458760:QKP458778 QTW458760:QUL458778 RDS458760:REH458778 RNO458760:ROD458778 RXK458760:RXZ458778 SHG458760:SHV458778 SRC458760:SRR458778 TAY458760:TBN458778 TKU458760:TLJ458778 TUQ458760:TVF458778 UEM458760:UFB458778 UOI458760:UOX458778 UYE458760:UYT458778 VIA458760:VIP458778 VRW458760:VSL458778 WBS458760:WCH458778 WLO458760:WMD458778 WVK458760:WVZ458778 C524296:R524314 IY524296:JN524314 SU524296:TJ524314 ACQ524296:ADF524314 AMM524296:ANB524314 AWI524296:AWX524314 BGE524296:BGT524314 BQA524296:BQP524314 BZW524296:CAL524314 CJS524296:CKH524314 CTO524296:CUD524314 DDK524296:DDZ524314 DNG524296:DNV524314 DXC524296:DXR524314 EGY524296:EHN524314 EQU524296:ERJ524314 FAQ524296:FBF524314 FKM524296:FLB524314 FUI524296:FUX524314 GEE524296:GET524314 GOA524296:GOP524314 GXW524296:GYL524314 HHS524296:HIH524314 HRO524296:HSD524314 IBK524296:IBZ524314 ILG524296:ILV524314 IVC524296:IVR524314 JEY524296:JFN524314 JOU524296:JPJ524314 JYQ524296:JZF524314 KIM524296:KJB524314 KSI524296:KSX524314 LCE524296:LCT524314 LMA524296:LMP524314 LVW524296:LWL524314 MFS524296:MGH524314 MPO524296:MQD524314 MZK524296:MZZ524314 NJG524296:NJV524314 NTC524296:NTR524314 OCY524296:ODN524314 OMU524296:ONJ524314 OWQ524296:OXF524314 PGM524296:PHB524314 PQI524296:PQX524314 QAE524296:QAT524314 QKA524296:QKP524314 QTW524296:QUL524314 RDS524296:REH524314 RNO524296:ROD524314 RXK524296:RXZ524314 SHG524296:SHV524314 SRC524296:SRR524314 TAY524296:TBN524314 TKU524296:TLJ524314 TUQ524296:TVF524314 UEM524296:UFB524314 UOI524296:UOX524314 UYE524296:UYT524314 VIA524296:VIP524314 VRW524296:VSL524314 WBS524296:WCH524314 WLO524296:WMD524314 WVK524296:WVZ524314 C589832:R589850 IY589832:JN589850 SU589832:TJ589850 ACQ589832:ADF589850 AMM589832:ANB589850 AWI589832:AWX589850 BGE589832:BGT589850 BQA589832:BQP589850 BZW589832:CAL589850 CJS589832:CKH589850 CTO589832:CUD589850 DDK589832:DDZ589850 DNG589832:DNV589850 DXC589832:DXR589850 EGY589832:EHN589850 EQU589832:ERJ589850 FAQ589832:FBF589850 FKM589832:FLB589850 FUI589832:FUX589850 GEE589832:GET589850 GOA589832:GOP589850 GXW589832:GYL589850 HHS589832:HIH589850 HRO589832:HSD589850 IBK589832:IBZ589850 ILG589832:ILV589850 IVC589832:IVR589850 JEY589832:JFN589850 JOU589832:JPJ589850 JYQ589832:JZF589850 KIM589832:KJB589850 KSI589832:KSX589850 LCE589832:LCT589850 LMA589832:LMP589850 LVW589832:LWL589850 MFS589832:MGH589850 MPO589832:MQD589850 MZK589832:MZZ589850 NJG589832:NJV589850 NTC589832:NTR589850 OCY589832:ODN589850 OMU589832:ONJ589850 OWQ589832:OXF589850 PGM589832:PHB589850 PQI589832:PQX589850 QAE589832:QAT589850 QKA589832:QKP589850 QTW589832:QUL589850 RDS589832:REH589850 RNO589832:ROD589850 RXK589832:RXZ589850 SHG589832:SHV589850 SRC589832:SRR589850 TAY589832:TBN589850 TKU589832:TLJ589850 TUQ589832:TVF589850 UEM589832:UFB589850 UOI589832:UOX589850 UYE589832:UYT589850 VIA589832:VIP589850 VRW589832:VSL589850 WBS589832:WCH589850 WLO589832:WMD589850 WVK589832:WVZ589850 C655368:R655386 IY655368:JN655386 SU655368:TJ655386 ACQ655368:ADF655386 AMM655368:ANB655386 AWI655368:AWX655386 BGE655368:BGT655386 BQA655368:BQP655386 BZW655368:CAL655386 CJS655368:CKH655386 CTO655368:CUD655386 DDK655368:DDZ655386 DNG655368:DNV655386 DXC655368:DXR655386 EGY655368:EHN655386 EQU655368:ERJ655386 FAQ655368:FBF655386 FKM655368:FLB655386 FUI655368:FUX655386 GEE655368:GET655386 GOA655368:GOP655386 GXW655368:GYL655386 HHS655368:HIH655386 HRO655368:HSD655386 IBK655368:IBZ655386 ILG655368:ILV655386 IVC655368:IVR655386 JEY655368:JFN655386 JOU655368:JPJ655386 JYQ655368:JZF655386 KIM655368:KJB655386 KSI655368:KSX655386 LCE655368:LCT655386 LMA655368:LMP655386 LVW655368:LWL655386 MFS655368:MGH655386 MPO655368:MQD655386 MZK655368:MZZ655386 NJG655368:NJV655386 NTC655368:NTR655386 OCY655368:ODN655386 OMU655368:ONJ655386 OWQ655368:OXF655386 PGM655368:PHB655386 PQI655368:PQX655386 QAE655368:QAT655386 QKA655368:QKP655386 QTW655368:QUL655386 RDS655368:REH655386 RNO655368:ROD655386 RXK655368:RXZ655386 SHG655368:SHV655386 SRC655368:SRR655386 TAY655368:TBN655386 TKU655368:TLJ655386 TUQ655368:TVF655386 UEM655368:UFB655386 UOI655368:UOX655386 UYE655368:UYT655386 VIA655368:VIP655386 VRW655368:VSL655386 WBS655368:WCH655386 WLO655368:WMD655386 WVK655368:WVZ655386 C720904:R720922 IY720904:JN720922 SU720904:TJ720922 ACQ720904:ADF720922 AMM720904:ANB720922 AWI720904:AWX720922 BGE720904:BGT720922 BQA720904:BQP720922 BZW720904:CAL720922 CJS720904:CKH720922 CTO720904:CUD720922 DDK720904:DDZ720922 DNG720904:DNV720922 DXC720904:DXR720922 EGY720904:EHN720922 EQU720904:ERJ720922 FAQ720904:FBF720922 FKM720904:FLB720922 FUI720904:FUX720922 GEE720904:GET720922 GOA720904:GOP720922 GXW720904:GYL720922 HHS720904:HIH720922 HRO720904:HSD720922 IBK720904:IBZ720922 ILG720904:ILV720922 IVC720904:IVR720922 JEY720904:JFN720922 JOU720904:JPJ720922 JYQ720904:JZF720922 KIM720904:KJB720922 KSI720904:KSX720922 LCE720904:LCT720922 LMA720904:LMP720922 LVW720904:LWL720922 MFS720904:MGH720922 MPO720904:MQD720922 MZK720904:MZZ720922 NJG720904:NJV720922 NTC720904:NTR720922 OCY720904:ODN720922 OMU720904:ONJ720922 OWQ720904:OXF720922 PGM720904:PHB720922 PQI720904:PQX720922 QAE720904:QAT720922 QKA720904:QKP720922 QTW720904:QUL720922 RDS720904:REH720922 RNO720904:ROD720922 RXK720904:RXZ720922 SHG720904:SHV720922 SRC720904:SRR720922 TAY720904:TBN720922 TKU720904:TLJ720922 TUQ720904:TVF720922 UEM720904:UFB720922 UOI720904:UOX720922 UYE720904:UYT720922 VIA720904:VIP720922 VRW720904:VSL720922 WBS720904:WCH720922 WLO720904:WMD720922 WVK720904:WVZ720922 C786440:R786458 IY786440:JN786458 SU786440:TJ786458 ACQ786440:ADF786458 AMM786440:ANB786458 AWI786440:AWX786458 BGE786440:BGT786458 BQA786440:BQP786458 BZW786440:CAL786458 CJS786440:CKH786458 CTO786440:CUD786458 DDK786440:DDZ786458 DNG786440:DNV786458 DXC786440:DXR786458 EGY786440:EHN786458 EQU786440:ERJ786458 FAQ786440:FBF786458 FKM786440:FLB786458 FUI786440:FUX786458 GEE786440:GET786458 GOA786440:GOP786458 GXW786440:GYL786458 HHS786440:HIH786458 HRO786440:HSD786458 IBK786440:IBZ786458 ILG786440:ILV786458 IVC786440:IVR786458 JEY786440:JFN786458 JOU786440:JPJ786458 JYQ786440:JZF786458 KIM786440:KJB786458 KSI786440:KSX786458 LCE786440:LCT786458 LMA786440:LMP786458 LVW786440:LWL786458 MFS786440:MGH786458 MPO786440:MQD786458 MZK786440:MZZ786458 NJG786440:NJV786458 NTC786440:NTR786458 OCY786440:ODN786458 OMU786440:ONJ786458 OWQ786440:OXF786458 PGM786440:PHB786458 PQI786440:PQX786458 QAE786440:QAT786458 QKA786440:QKP786458 QTW786440:QUL786458 RDS786440:REH786458 RNO786440:ROD786458 RXK786440:RXZ786458 SHG786440:SHV786458 SRC786440:SRR786458 TAY786440:TBN786458 TKU786440:TLJ786458 TUQ786440:TVF786458 UEM786440:UFB786458 UOI786440:UOX786458 UYE786440:UYT786458 VIA786440:VIP786458 VRW786440:VSL786458 WBS786440:WCH786458 WLO786440:WMD786458 WVK786440:WVZ786458 C851976:R851994 IY851976:JN851994 SU851976:TJ851994 ACQ851976:ADF851994 AMM851976:ANB851994 AWI851976:AWX851994 BGE851976:BGT851994 BQA851976:BQP851994 BZW851976:CAL851994 CJS851976:CKH851994 CTO851976:CUD851994 DDK851976:DDZ851994 DNG851976:DNV851994 DXC851976:DXR851994 EGY851976:EHN851994 EQU851976:ERJ851994 FAQ851976:FBF851994 FKM851976:FLB851994 FUI851976:FUX851994 GEE851976:GET851994 GOA851976:GOP851994 GXW851976:GYL851994 HHS851976:HIH851994 HRO851976:HSD851994 IBK851976:IBZ851994 ILG851976:ILV851994 IVC851976:IVR851994 JEY851976:JFN851994 JOU851976:JPJ851994 JYQ851976:JZF851994 KIM851976:KJB851994 KSI851976:KSX851994 LCE851976:LCT851994 LMA851976:LMP851994 LVW851976:LWL851994 MFS851976:MGH851994 MPO851976:MQD851994 MZK851976:MZZ851994 NJG851976:NJV851994 NTC851976:NTR851994 OCY851976:ODN851994 OMU851976:ONJ851994 OWQ851976:OXF851994 PGM851976:PHB851994 PQI851976:PQX851994 QAE851976:QAT851994 QKA851976:QKP851994 QTW851976:QUL851994 RDS851976:REH851994 RNO851976:ROD851994 RXK851976:RXZ851994 SHG851976:SHV851994 SRC851976:SRR851994 TAY851976:TBN851994 TKU851976:TLJ851994 TUQ851976:TVF851994 UEM851976:UFB851994 UOI851976:UOX851994 UYE851976:UYT851994 VIA851976:VIP851994 VRW851976:VSL851994 WBS851976:WCH851994 WLO851976:WMD851994 WVK851976:WVZ851994 C917512:R917530 IY917512:JN917530 SU917512:TJ917530 ACQ917512:ADF917530 AMM917512:ANB917530 AWI917512:AWX917530 BGE917512:BGT917530 BQA917512:BQP917530 BZW917512:CAL917530 CJS917512:CKH917530 CTO917512:CUD917530 DDK917512:DDZ917530 DNG917512:DNV917530 DXC917512:DXR917530 EGY917512:EHN917530 EQU917512:ERJ917530 FAQ917512:FBF917530 FKM917512:FLB917530 FUI917512:FUX917530 GEE917512:GET917530 GOA917512:GOP917530 GXW917512:GYL917530 HHS917512:HIH917530 HRO917512:HSD917530 IBK917512:IBZ917530 ILG917512:ILV917530 IVC917512:IVR917530 JEY917512:JFN917530 JOU917512:JPJ917530 JYQ917512:JZF917530 KIM917512:KJB917530 KSI917512:KSX917530 LCE917512:LCT917530 LMA917512:LMP917530 LVW917512:LWL917530 MFS917512:MGH917530 MPO917512:MQD917530 MZK917512:MZZ917530 NJG917512:NJV917530 NTC917512:NTR917530 OCY917512:ODN917530 OMU917512:ONJ917530 OWQ917512:OXF917530 PGM917512:PHB917530 PQI917512:PQX917530 QAE917512:QAT917530 QKA917512:QKP917530 QTW917512:QUL917530 RDS917512:REH917530 RNO917512:ROD917530 RXK917512:RXZ917530 SHG917512:SHV917530 SRC917512:SRR917530 TAY917512:TBN917530 TKU917512:TLJ917530 TUQ917512:TVF917530 UEM917512:UFB917530 UOI917512:UOX917530 UYE917512:UYT917530 VIA917512:VIP917530 VRW917512:VSL917530 WBS917512:WCH917530 WLO917512:WMD917530 WVK917512:WVZ917530 C983048:R983066 IY983048:JN983066 SU983048:TJ983066 ACQ983048:ADF983066 AMM983048:ANB983066 AWI983048:AWX983066 BGE983048:BGT983066 BQA983048:BQP983066 BZW983048:CAL983066 CJS983048:CKH983066 CTO983048:CUD983066 DDK983048:DDZ983066 DNG983048:DNV983066 DXC983048:DXR983066 EGY983048:EHN983066 EQU983048:ERJ983066 FAQ983048:FBF983066 FKM983048:FLB983066 FUI983048:FUX983066 GEE983048:GET983066 GOA983048:GOP983066 GXW983048:GYL983066 HHS983048:HIH983066 HRO983048:HSD983066 IBK983048:IBZ983066 ILG983048:ILV983066 IVC983048:IVR983066 JEY983048:JFN983066 JOU983048:JPJ983066 JYQ983048:JZF983066 KIM983048:KJB983066 KSI983048:KSX983066 LCE983048:LCT983066 LMA983048:LMP983066 LVW983048:LWL983066 MFS983048:MGH983066 MPO983048:MQD983066 MZK983048:MZZ983066 NJG983048:NJV983066 NTC983048:NTR983066 OCY983048:ODN983066 OMU983048:ONJ983066 OWQ983048:OXF983066 PGM983048:PHB983066 PQI983048:PQX983066 QAE983048:QAT983066 QKA983048:QKP983066 QTW983048:QUL983066 RDS983048:REH983066 RNO983048:ROD983066 RXK983048:RXZ983066 SHG983048:SHV983066 SRC983048:SRR983066 TAY983048:TBN983066 TKU983048:TLJ983066 TUQ983048:TVF983066 UEM983048:UFB983066 UOI983048:UOX983066 UYE983048:UYT983066 VIA983048:VIP983066 VRW983048:VSL983066 WBS983048:WCH983066 WLO983048:WMD983066 WVK983048:WVZ983066" xr:uid="{0A9E4E0B-6BA9-4854-AD01-96AEDE345467}">
      <formula1>"ja,nein"</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8169-9D9D-4B59-86D0-89388CE697F9}">
  <sheetPr>
    <tabColor rgb="FF00B050"/>
    <pageSetUpPr fitToPage="1"/>
  </sheetPr>
  <dimension ref="A2:BO58"/>
  <sheetViews>
    <sheetView showGridLines="0" topLeftCell="C1" workbookViewId="0">
      <selection activeCell="M19" sqref="M19"/>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Januar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Januar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
        <v>86</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Januar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46023</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46023</v>
      </c>
      <c r="L11" s="215">
        <f t="shared" ref="L11:AL11" ca="1" si="3">IF(MONTH(K11+1)=$AT$11,K11+1,"")</f>
        <v>46024</v>
      </c>
      <c r="M11" s="215">
        <f t="shared" ca="1" si="3"/>
        <v>46025</v>
      </c>
      <c r="N11" s="215">
        <f t="shared" ca="1" si="3"/>
        <v>46026</v>
      </c>
      <c r="O11" s="215">
        <f t="shared" ca="1" si="3"/>
        <v>46027</v>
      </c>
      <c r="P11" s="215">
        <f t="shared" ca="1" si="3"/>
        <v>46028</v>
      </c>
      <c r="Q11" s="215">
        <f t="shared" ca="1" si="3"/>
        <v>46029</v>
      </c>
      <c r="R11" s="215">
        <f t="shared" ca="1" si="3"/>
        <v>46030</v>
      </c>
      <c r="S11" s="215">
        <f t="shared" ca="1" si="3"/>
        <v>46031</v>
      </c>
      <c r="T11" s="215">
        <f t="shared" ca="1" si="3"/>
        <v>46032</v>
      </c>
      <c r="U11" s="215">
        <f t="shared" ca="1" si="3"/>
        <v>46033</v>
      </c>
      <c r="V11" s="215">
        <f t="shared" ca="1" si="3"/>
        <v>46034</v>
      </c>
      <c r="W11" s="215">
        <f t="shared" ca="1" si="3"/>
        <v>46035</v>
      </c>
      <c r="X11" s="215">
        <f t="shared" ca="1" si="3"/>
        <v>46036</v>
      </c>
      <c r="Y11" s="215">
        <f t="shared" ca="1" si="3"/>
        <v>46037</v>
      </c>
      <c r="Z11" s="215">
        <f t="shared" ca="1" si="3"/>
        <v>46038</v>
      </c>
      <c r="AA11" s="215">
        <f t="shared" ca="1" si="3"/>
        <v>46039</v>
      </c>
      <c r="AB11" s="215">
        <f t="shared" ca="1" si="3"/>
        <v>46040</v>
      </c>
      <c r="AC11" s="215">
        <f t="shared" ca="1" si="3"/>
        <v>46041</v>
      </c>
      <c r="AD11" s="215">
        <f t="shared" ca="1" si="3"/>
        <v>46042</v>
      </c>
      <c r="AE11" s="215">
        <f t="shared" ca="1" si="3"/>
        <v>46043</v>
      </c>
      <c r="AF11" s="215">
        <f t="shared" ca="1" si="3"/>
        <v>46044</v>
      </c>
      <c r="AG11" s="215">
        <f t="shared" ca="1" si="3"/>
        <v>46045</v>
      </c>
      <c r="AH11" s="215">
        <f t="shared" ca="1" si="3"/>
        <v>46046</v>
      </c>
      <c r="AI11" s="215">
        <f t="shared" ca="1" si="3"/>
        <v>46047</v>
      </c>
      <c r="AJ11" s="215">
        <f t="shared" ca="1" si="3"/>
        <v>46048</v>
      </c>
      <c r="AK11" s="215">
        <f t="shared" ca="1" si="3"/>
        <v>46049</v>
      </c>
      <c r="AL11" s="215">
        <f t="shared" ca="1" si="3"/>
        <v>46050</v>
      </c>
      <c r="AM11" s="215">
        <f ca="1">IF(ISERROR(IF(MONTH(AL11+1)=$AT$11,AL11+1,"")),"",IF(MONTH(AL11+1)=$AT$11,AL11+1,""))</f>
        <v>46051</v>
      </c>
      <c r="AN11" s="215">
        <f ca="1">IF(ISERROR(IF(MONTH(AM11+1)=$AT$11,AM11+1,"")),"",IF(MONTH(AM11+1)=$AT$11,AM11+1,""))</f>
        <v>46052</v>
      </c>
      <c r="AO11" s="216">
        <f ca="1">IF(ISERROR(IF(MONTH(AN11+1)=$AT$11,AN11+1,"")),"",IF(MONTH(AN11+1)=$AT$11,AN11+1,""))</f>
        <v>46053</v>
      </c>
      <c r="AP11" s="173"/>
      <c r="AR11" s="198">
        <f ca="1">+IF(ISNUMBER(AR10),AR10,TODAY())</f>
        <v>46023</v>
      </c>
      <c r="AS11" s="199">
        <f ca="1">+YEAR(AR11)</f>
        <v>2026</v>
      </c>
      <c r="AT11" s="199">
        <f ca="1">+MONTH(AR11)</f>
        <v>1</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Do</v>
      </c>
      <c r="L12" s="218" t="str">
        <f ca="1">+IF(ISNUMBER(L11),VLOOKUP(WEEKDAY(L11,2),'Interne Parmeter'!$B$36:$C$42,2,FALSE),"")</f>
        <v>Fr</v>
      </c>
      <c r="M12" s="218" t="str">
        <f ca="1">+IF(ISNUMBER(M11),VLOOKUP(WEEKDAY(M11,2),'Interne Parmeter'!$B$36:$C$42,2,FALSE),"")</f>
        <v>Sa</v>
      </c>
      <c r="N12" s="218" t="str">
        <f ca="1">+IF(ISNUMBER(N11),VLOOKUP(WEEKDAY(N11,2),'Interne Parmeter'!$B$36:$C$42,2,FALSE),"")</f>
        <v>So</v>
      </c>
      <c r="O12" s="218" t="str">
        <f ca="1">+IF(ISNUMBER(O11),VLOOKUP(WEEKDAY(O11,2),'Interne Parmeter'!$B$36:$C$42,2,FALSE),"")</f>
        <v>Mo</v>
      </c>
      <c r="P12" s="218" t="str">
        <f ca="1">+IF(ISNUMBER(P11),VLOOKUP(WEEKDAY(P11,2),'Interne Parmeter'!$B$36:$C$42,2,FALSE),"")</f>
        <v>Die</v>
      </c>
      <c r="Q12" s="218" t="str">
        <f ca="1">+IF(ISNUMBER(Q11),VLOOKUP(WEEKDAY(Q11,2),'Interne Parmeter'!$B$36:$C$42,2,FALSE),"")</f>
        <v>Mit</v>
      </c>
      <c r="R12" s="218" t="str">
        <f ca="1">+IF(ISNUMBER(R11),VLOOKUP(WEEKDAY(R11,2),'Interne Parmeter'!$B$36:$C$42,2,FALSE),"")</f>
        <v>Do</v>
      </c>
      <c r="S12" s="218" t="str">
        <f ca="1">+IF(ISNUMBER(S11),VLOOKUP(WEEKDAY(S11,2),'Interne Parmeter'!$B$36:$C$42,2,FALSE),"")</f>
        <v>Fr</v>
      </c>
      <c r="T12" s="218" t="str">
        <f ca="1">+IF(ISNUMBER(T11),VLOOKUP(WEEKDAY(T11,2),'Interne Parmeter'!$B$36:$C$42,2,FALSE),"")</f>
        <v>Sa</v>
      </c>
      <c r="U12" s="218" t="str">
        <f ca="1">+IF(ISNUMBER(U11),VLOOKUP(WEEKDAY(U11,2),'Interne Parmeter'!$B$36:$C$42,2,FALSE),"")</f>
        <v>So</v>
      </c>
      <c r="V12" s="218" t="str">
        <f ca="1">+IF(ISNUMBER(V11),VLOOKUP(WEEKDAY(V11,2),'Interne Parmeter'!$B$36:$C$42,2,FALSE),"")</f>
        <v>Mo</v>
      </c>
      <c r="W12" s="218" t="str">
        <f ca="1">+IF(ISNUMBER(W11),VLOOKUP(WEEKDAY(W11,2),'Interne Parmeter'!$B$36:$C$42,2,FALSE),"")</f>
        <v>Die</v>
      </c>
      <c r="X12" s="218" t="str">
        <f ca="1">+IF(ISNUMBER(X11),VLOOKUP(WEEKDAY(X11,2),'Interne Parmeter'!$B$36:$C$42,2,FALSE),"")</f>
        <v>Mit</v>
      </c>
      <c r="Y12" s="218" t="str">
        <f ca="1">+IF(ISNUMBER(Y11),VLOOKUP(WEEKDAY(Y11,2),'Interne Parmeter'!$B$36:$C$42,2,FALSE),"")</f>
        <v>Do</v>
      </c>
      <c r="Z12" s="218" t="str">
        <f ca="1">+IF(ISNUMBER(Z11),VLOOKUP(WEEKDAY(Z11,2),'Interne Parmeter'!$B$36:$C$42,2,FALSE),"")</f>
        <v>Fr</v>
      </c>
      <c r="AA12" s="218" t="str">
        <f ca="1">+IF(ISNUMBER(AA11),VLOOKUP(WEEKDAY(AA11,2),'Interne Parmeter'!$B$36:$C$42,2,FALSE),"")</f>
        <v>Sa</v>
      </c>
      <c r="AB12" s="218" t="str">
        <f ca="1">+IF(ISNUMBER(AB11),VLOOKUP(WEEKDAY(AB11,2),'Interne Parmeter'!$B$36:$C$42,2,FALSE),"")</f>
        <v>So</v>
      </c>
      <c r="AC12" s="218" t="str">
        <f ca="1">+IF(ISNUMBER(AC11),VLOOKUP(WEEKDAY(AC11,2),'Interne Parmeter'!$B$36:$C$42,2,FALSE),"")</f>
        <v>Mo</v>
      </c>
      <c r="AD12" s="218" t="str">
        <f ca="1">+IF(ISNUMBER(AD11),VLOOKUP(WEEKDAY(AD11,2),'Interne Parmeter'!$B$36:$C$42,2,FALSE),"")</f>
        <v>Die</v>
      </c>
      <c r="AE12" s="218" t="str">
        <f ca="1">+IF(ISNUMBER(AE11),VLOOKUP(WEEKDAY(AE11,2),'Interne Parmeter'!$B$36:$C$42,2,FALSE),"")</f>
        <v>Mit</v>
      </c>
      <c r="AF12" s="218" t="str">
        <f ca="1">+IF(ISNUMBER(AF11),VLOOKUP(WEEKDAY(AF11,2),'Interne Parmeter'!$B$36:$C$42,2,FALSE),"")</f>
        <v>Do</v>
      </c>
      <c r="AG12" s="218" t="str">
        <f ca="1">+IF(ISNUMBER(AG11),VLOOKUP(WEEKDAY(AG11,2),'Interne Parmeter'!$B$36:$C$42,2,FALSE),"")</f>
        <v>Fr</v>
      </c>
      <c r="AH12" s="218" t="str">
        <f ca="1">+IF(ISNUMBER(AH11),VLOOKUP(WEEKDAY(AH11,2),'Interne Parmeter'!$B$36:$C$42,2,FALSE),"")</f>
        <v>Sa</v>
      </c>
      <c r="AI12" s="218" t="str">
        <f ca="1">+IF(ISNUMBER(AI11),VLOOKUP(WEEKDAY(AI11,2),'Interne Parmeter'!$B$36:$C$42,2,FALSE),"")</f>
        <v>So</v>
      </c>
      <c r="AJ12" s="218" t="str">
        <f ca="1">+IF(ISNUMBER(AJ11),VLOOKUP(WEEKDAY(AJ11,2),'Interne Parmeter'!$B$36:$C$42,2,FALSE),"")</f>
        <v>Mo</v>
      </c>
      <c r="AK12" s="218" t="str">
        <f ca="1">+IF(ISNUMBER(AK11),VLOOKUP(WEEKDAY(AK11,2),'Interne Parmeter'!$B$36:$C$42,2,FALSE),"")</f>
        <v>Die</v>
      </c>
      <c r="AL12" s="218" t="str">
        <f ca="1">+IF(ISNUMBER(AL11),VLOOKUP(WEEKDAY(AL11,2),'Interne Parmeter'!$B$36:$C$42,2,FALSE),"")</f>
        <v>Mit</v>
      </c>
      <c r="AM12" s="218" t="str">
        <f ca="1">+IF(ISNUMBER(AM11),VLOOKUP(WEEKDAY(AM11,2),'Interne Parmeter'!$B$36:$C$42,2,FALSE),"")</f>
        <v>Do</v>
      </c>
      <c r="AN12" s="218" t="str">
        <f ca="1">+IF(ISNUMBER(AN11),VLOOKUP(WEEKDAY(AN11,2),'Interne Parmeter'!$B$36:$C$42,2,FALSE),"")</f>
        <v>Fr</v>
      </c>
      <c r="AO12" s="219" t="str">
        <f ca="1">+IF(ISNUMBER(AO11),VLOOKUP(WEEKDAY(AO11,2),'Interne Parmeter'!$B$36:$C$42,2,FALSE),"")</f>
        <v>Sa</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1</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J11:J13"/>
    <mergeCell ref="E11:E13"/>
    <mergeCell ref="AR10:AU10"/>
    <mergeCell ref="D3:AP3"/>
    <mergeCell ref="F11:F13"/>
    <mergeCell ref="G11:G13"/>
    <mergeCell ref="H11:H13"/>
    <mergeCell ref="I11:I13"/>
    <mergeCell ref="E7:J7"/>
    <mergeCell ref="E8:J8"/>
  </mergeCells>
  <phoneticPr fontId="20" type="noConversion"/>
  <conditionalFormatting sqref="K14:AO53">
    <cfRule type="cellIs" dxfId="47" priority="1" operator="between">
      <formula>0.5</formula>
      <formula>1</formula>
    </cfRule>
    <cfRule type="expression" dxfId="46" priority="3">
      <formula>K$8="J"</formula>
    </cfRule>
    <cfRule type="expression" dxfId="45" priority="4">
      <formula>K$7="N"</formula>
    </cfRule>
  </conditionalFormatting>
  <conditionalFormatting sqref="AM14:AO53">
    <cfRule type="expression" dxfId="44" priority="2">
      <formula>+ISNUMBER(AM$10)=FALSE</formula>
    </cfRule>
  </conditionalFormatting>
  <dataValidations count="2">
    <dataValidation type="date" allowBlank="1" showInputMessage="1" showErrorMessage="1" sqref="AR10:AU10" xr:uid="{A524BE20-2C68-47C4-8B5D-DCEBD71F34BC}">
      <formula1>44562</formula1>
      <formula2>54788</formula2>
    </dataValidation>
    <dataValidation type="list" allowBlank="1" showInputMessage="1" showErrorMessage="1" sqref="K14:AO53" xr:uid="{75F55FE9-7838-438C-AD86-60C393C51A42}">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1B2E17D-3EE1-4848-B057-A73E0FE59D76}">
          <x14:formula1>
            <xm:f>'Interne Parmeter'!$C$3:$C$4</xm:f>
          </x14:formula1>
          <xm:sqref>K7:AO8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8DB6-BDD2-4CB5-890D-667147940591}">
  <sheetPr>
    <tabColor rgb="FF00B050"/>
    <pageSetUpPr fitToPage="1"/>
  </sheetPr>
  <dimension ref="A2:BO58"/>
  <sheetViews>
    <sheetView showGridLines="0" topLeftCell="C1" workbookViewId="0">
      <selection activeCell="E8" sqref="E8:J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Februar</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Februar</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t="str">
        <f t="shared" ca="1" si="0"/>
        <v/>
      </c>
      <c r="AN6" s="206" t="str">
        <f t="shared" ca="1" si="0"/>
        <v/>
      </c>
      <c r="AO6" s="207" t="str">
        <f t="shared" ca="1" si="0"/>
        <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345" t="s">
        <v>86</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
      </c>
      <c r="AN7" s="184" t="str">
        <f ca="1">IF(AN12="","",+VLOOKUP(AN12,'Interne Parmeter'!$C$36:$E$42,3,FALSE))</f>
        <v/>
      </c>
      <c r="AO7" s="185"/>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c r="AN8" s="187"/>
      <c r="AO8" s="188"/>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Februar</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t="str">
        <f t="shared" ref="AM10:AN10" ca="1" si="2">IF(ISERROR(IF(AM11&lt;&gt;"",AL10+1,"")),"",IF(AM11&lt;&gt;"",AL10+1,""))</f>
        <v/>
      </c>
      <c r="AN10" s="212" t="str">
        <f t="shared" ca="1" si="2"/>
        <v/>
      </c>
      <c r="AO10" s="213" t="str">
        <f ca="1">IF(ISERROR(IF(AO11&lt;&gt;"",AN10+1,"")),"",IF(AO11&lt;&gt;"",AN10+1,""))</f>
        <v/>
      </c>
      <c r="AP10" s="173"/>
      <c r="AR10" s="309">
        <f ca="1">+DATE(AS12,AS13,1)</f>
        <v>46054</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46054</v>
      </c>
      <c r="L11" s="215">
        <f t="shared" ref="L11:AL11" ca="1" si="3">IF(MONTH(K11+1)=$AT$11,K11+1,"")</f>
        <v>46055</v>
      </c>
      <c r="M11" s="215">
        <f t="shared" ca="1" si="3"/>
        <v>46056</v>
      </c>
      <c r="N11" s="215">
        <f t="shared" ca="1" si="3"/>
        <v>46057</v>
      </c>
      <c r="O11" s="215">
        <f t="shared" ca="1" si="3"/>
        <v>46058</v>
      </c>
      <c r="P11" s="215">
        <f t="shared" ca="1" si="3"/>
        <v>46059</v>
      </c>
      <c r="Q11" s="215">
        <f t="shared" ca="1" si="3"/>
        <v>46060</v>
      </c>
      <c r="R11" s="215">
        <f t="shared" ca="1" si="3"/>
        <v>46061</v>
      </c>
      <c r="S11" s="215">
        <f t="shared" ca="1" si="3"/>
        <v>46062</v>
      </c>
      <c r="T11" s="215">
        <f t="shared" ca="1" si="3"/>
        <v>46063</v>
      </c>
      <c r="U11" s="215">
        <f t="shared" ca="1" si="3"/>
        <v>46064</v>
      </c>
      <c r="V11" s="215">
        <f t="shared" ca="1" si="3"/>
        <v>46065</v>
      </c>
      <c r="W11" s="215">
        <f t="shared" ca="1" si="3"/>
        <v>46066</v>
      </c>
      <c r="X11" s="215">
        <f t="shared" ca="1" si="3"/>
        <v>46067</v>
      </c>
      <c r="Y11" s="215">
        <f t="shared" ca="1" si="3"/>
        <v>46068</v>
      </c>
      <c r="Z11" s="215">
        <f t="shared" ca="1" si="3"/>
        <v>46069</v>
      </c>
      <c r="AA11" s="215">
        <f t="shared" ca="1" si="3"/>
        <v>46070</v>
      </c>
      <c r="AB11" s="215">
        <f t="shared" ca="1" si="3"/>
        <v>46071</v>
      </c>
      <c r="AC11" s="215">
        <f t="shared" ca="1" si="3"/>
        <v>46072</v>
      </c>
      <c r="AD11" s="215">
        <f t="shared" ca="1" si="3"/>
        <v>46073</v>
      </c>
      <c r="AE11" s="215">
        <f t="shared" ca="1" si="3"/>
        <v>46074</v>
      </c>
      <c r="AF11" s="215">
        <f t="shared" ca="1" si="3"/>
        <v>46075</v>
      </c>
      <c r="AG11" s="215">
        <f t="shared" ca="1" si="3"/>
        <v>46076</v>
      </c>
      <c r="AH11" s="215">
        <f t="shared" ca="1" si="3"/>
        <v>46077</v>
      </c>
      <c r="AI11" s="215">
        <f t="shared" ca="1" si="3"/>
        <v>46078</v>
      </c>
      <c r="AJ11" s="215">
        <f t="shared" ca="1" si="3"/>
        <v>46079</v>
      </c>
      <c r="AK11" s="215">
        <f t="shared" ca="1" si="3"/>
        <v>46080</v>
      </c>
      <c r="AL11" s="215">
        <f t="shared" ca="1" si="3"/>
        <v>46081</v>
      </c>
      <c r="AM11" s="215" t="str">
        <f ca="1">IF(ISERROR(IF(MONTH(AL11+1)=$AT$11,AL11+1,"")),"",IF(MONTH(AL11+1)=$AT$11,AL11+1,""))</f>
        <v/>
      </c>
      <c r="AN11" s="215" t="str">
        <f ca="1">IF(ISERROR(IF(MONTH(AM11+1)=$AT$11,AM11+1,"")),"",IF(MONTH(AM11+1)=$AT$11,AM11+1,""))</f>
        <v/>
      </c>
      <c r="AO11" s="216" t="str">
        <f ca="1">IF(ISERROR(IF(MONTH(AN11+1)=$AT$11,AN11+1,"")),"",IF(MONTH(AN11+1)=$AT$11,AN11+1,""))</f>
        <v/>
      </c>
      <c r="AP11" s="173"/>
      <c r="AR11" s="198">
        <f ca="1">+IF(ISNUMBER(AR10),AR10,TODAY())</f>
        <v>46054</v>
      </c>
      <c r="AS11" s="199">
        <f ca="1">+YEAR(AR11)</f>
        <v>2026</v>
      </c>
      <c r="AT11" s="199">
        <f ca="1">+MONTH(AR11)</f>
        <v>2</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So</v>
      </c>
      <c r="L12" s="218" t="str">
        <f ca="1">+IF(ISNUMBER(L11),VLOOKUP(WEEKDAY(L11,2),'Interne Parmeter'!$B$36:$C$42,2,FALSE),"")</f>
        <v>Mo</v>
      </c>
      <c r="M12" s="218" t="str">
        <f ca="1">+IF(ISNUMBER(M11),VLOOKUP(WEEKDAY(M11,2),'Interne Parmeter'!$B$36:$C$42,2,FALSE),"")</f>
        <v>Die</v>
      </c>
      <c r="N12" s="218" t="str">
        <f ca="1">+IF(ISNUMBER(N11),VLOOKUP(WEEKDAY(N11,2),'Interne Parmeter'!$B$36:$C$42,2,FALSE),"")</f>
        <v>Mit</v>
      </c>
      <c r="O12" s="218" t="str">
        <f ca="1">+IF(ISNUMBER(O11),VLOOKUP(WEEKDAY(O11,2),'Interne Parmeter'!$B$36:$C$42,2,FALSE),"")</f>
        <v>Do</v>
      </c>
      <c r="P12" s="218" t="str">
        <f ca="1">+IF(ISNUMBER(P11),VLOOKUP(WEEKDAY(P11,2),'Interne Parmeter'!$B$36:$C$42,2,FALSE),"")</f>
        <v>Fr</v>
      </c>
      <c r="Q12" s="218" t="str">
        <f ca="1">+IF(ISNUMBER(Q11),VLOOKUP(WEEKDAY(Q11,2),'Interne Parmeter'!$B$36:$C$42,2,FALSE),"")</f>
        <v>Sa</v>
      </c>
      <c r="R12" s="218" t="str">
        <f ca="1">+IF(ISNUMBER(R11),VLOOKUP(WEEKDAY(R11,2),'Interne Parmeter'!$B$36:$C$42,2,FALSE),"")</f>
        <v>So</v>
      </c>
      <c r="S12" s="218" t="str">
        <f ca="1">+IF(ISNUMBER(S11),VLOOKUP(WEEKDAY(S11,2),'Interne Parmeter'!$B$36:$C$42,2,FALSE),"")</f>
        <v>Mo</v>
      </c>
      <c r="T12" s="218" t="str">
        <f ca="1">+IF(ISNUMBER(T11),VLOOKUP(WEEKDAY(T11,2),'Interne Parmeter'!$B$36:$C$42,2,FALSE),"")</f>
        <v>Die</v>
      </c>
      <c r="U12" s="218" t="str">
        <f ca="1">+IF(ISNUMBER(U11),VLOOKUP(WEEKDAY(U11,2),'Interne Parmeter'!$B$36:$C$42,2,FALSE),"")</f>
        <v>Mit</v>
      </c>
      <c r="V12" s="218" t="str">
        <f ca="1">+IF(ISNUMBER(V11),VLOOKUP(WEEKDAY(V11,2),'Interne Parmeter'!$B$36:$C$42,2,FALSE),"")</f>
        <v>Do</v>
      </c>
      <c r="W12" s="218" t="str">
        <f ca="1">+IF(ISNUMBER(W11),VLOOKUP(WEEKDAY(W11,2),'Interne Parmeter'!$B$36:$C$42,2,FALSE),"")</f>
        <v>Fr</v>
      </c>
      <c r="X12" s="218" t="str">
        <f ca="1">+IF(ISNUMBER(X11),VLOOKUP(WEEKDAY(X11,2),'Interne Parmeter'!$B$36:$C$42,2,FALSE),"")</f>
        <v>Sa</v>
      </c>
      <c r="Y12" s="218" t="str">
        <f ca="1">+IF(ISNUMBER(Y11),VLOOKUP(WEEKDAY(Y11,2),'Interne Parmeter'!$B$36:$C$42,2,FALSE),"")</f>
        <v>So</v>
      </c>
      <c r="Z12" s="218" t="str">
        <f ca="1">+IF(ISNUMBER(Z11),VLOOKUP(WEEKDAY(Z11,2),'Interne Parmeter'!$B$36:$C$42,2,FALSE),"")</f>
        <v>Mo</v>
      </c>
      <c r="AA12" s="218" t="str">
        <f ca="1">+IF(ISNUMBER(AA11),VLOOKUP(WEEKDAY(AA11,2),'Interne Parmeter'!$B$36:$C$42,2,FALSE),"")</f>
        <v>Die</v>
      </c>
      <c r="AB12" s="218" t="str">
        <f ca="1">+IF(ISNUMBER(AB11),VLOOKUP(WEEKDAY(AB11,2),'Interne Parmeter'!$B$36:$C$42,2,FALSE),"")</f>
        <v>Mit</v>
      </c>
      <c r="AC12" s="218" t="str">
        <f ca="1">+IF(ISNUMBER(AC11),VLOOKUP(WEEKDAY(AC11,2),'Interne Parmeter'!$B$36:$C$42,2,FALSE),"")</f>
        <v>Do</v>
      </c>
      <c r="AD12" s="218" t="str">
        <f ca="1">+IF(ISNUMBER(AD11),VLOOKUP(WEEKDAY(AD11,2),'Interne Parmeter'!$B$36:$C$42,2,FALSE),"")</f>
        <v>Fr</v>
      </c>
      <c r="AE12" s="218" t="str">
        <f ca="1">+IF(ISNUMBER(AE11),VLOOKUP(WEEKDAY(AE11,2),'Interne Parmeter'!$B$36:$C$42,2,FALSE),"")</f>
        <v>Sa</v>
      </c>
      <c r="AF12" s="218" t="str">
        <f ca="1">+IF(ISNUMBER(AF11),VLOOKUP(WEEKDAY(AF11,2),'Interne Parmeter'!$B$36:$C$42,2,FALSE),"")</f>
        <v>So</v>
      </c>
      <c r="AG12" s="218" t="str">
        <f ca="1">+IF(ISNUMBER(AG11),VLOOKUP(WEEKDAY(AG11,2),'Interne Parmeter'!$B$36:$C$42,2,FALSE),"")</f>
        <v>Mo</v>
      </c>
      <c r="AH12" s="218" t="str">
        <f ca="1">+IF(ISNUMBER(AH11),VLOOKUP(WEEKDAY(AH11,2),'Interne Parmeter'!$B$36:$C$42,2,FALSE),"")</f>
        <v>Die</v>
      </c>
      <c r="AI12" s="218" t="str">
        <f ca="1">+IF(ISNUMBER(AI11),VLOOKUP(WEEKDAY(AI11,2),'Interne Parmeter'!$B$36:$C$42,2,FALSE),"")</f>
        <v>Mit</v>
      </c>
      <c r="AJ12" s="218" t="str">
        <f ca="1">+IF(ISNUMBER(AJ11),VLOOKUP(WEEKDAY(AJ11,2),'Interne Parmeter'!$B$36:$C$42,2,FALSE),"")</f>
        <v>Do</v>
      </c>
      <c r="AK12" s="218" t="str">
        <f ca="1">+IF(ISNUMBER(AK11),VLOOKUP(WEEKDAY(AK11,2),'Interne Parmeter'!$B$36:$C$42,2,FALSE),"")</f>
        <v>Fr</v>
      </c>
      <c r="AL12" s="218" t="str">
        <f ca="1">+IF(ISNUMBER(AL11),VLOOKUP(WEEKDAY(AL11,2),'Interne Parmeter'!$B$36:$C$42,2,FALSE),"")</f>
        <v>Sa</v>
      </c>
      <c r="AM12" s="218" t="str">
        <f ca="1">+IF(ISNUMBER(AM11),VLOOKUP(WEEKDAY(AM11,2),'Interne Parmeter'!$B$36:$C$42,2,FALSE),"")</f>
        <v/>
      </c>
      <c r="AN12" s="218" t="str">
        <f ca="1">+IF(ISNUMBER(AN11),VLOOKUP(WEEKDAY(AN11,2),'Interne Parmeter'!$B$36:$C$42,2,FALSE),"")</f>
        <v/>
      </c>
      <c r="AO12" s="219" t="str">
        <f ca="1">+IF(ISNUMBER(AO11),VLOOKUP(WEEKDAY(AO11,2),'Interne Parmeter'!$B$36:$C$42,2,FALSE),"")</f>
        <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t="str">
        <f t="shared" ca="1" si="4"/>
        <v/>
      </c>
      <c r="AN13" s="221" t="str">
        <f t="shared" ca="1" si="4"/>
        <v/>
      </c>
      <c r="AO13" s="222" t="str">
        <f t="shared" ca="1" si="4"/>
        <v/>
      </c>
      <c r="AP13" s="173"/>
      <c r="AR13" s="201" t="s">
        <v>0</v>
      </c>
      <c r="AS13" s="202">
        <v>2</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43" priority="1" operator="between">
      <formula>0.5</formula>
      <formula>1</formula>
    </cfRule>
    <cfRule type="expression" dxfId="42" priority="3">
      <formula>K$8="J"</formula>
    </cfRule>
    <cfRule type="expression" dxfId="41" priority="4">
      <formula>K$7="N"</formula>
    </cfRule>
  </conditionalFormatting>
  <conditionalFormatting sqref="AM14:AO53">
    <cfRule type="expression" dxfId="40" priority="2">
      <formula>+ISNUMBER(AM$10)=FALSE</formula>
    </cfRule>
  </conditionalFormatting>
  <dataValidations count="2">
    <dataValidation type="list" allowBlank="1" showInputMessage="1" showErrorMessage="1" sqref="K14:AO53" xr:uid="{43E79F49-CED4-4971-A24D-2C366F74DEBE}">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37A945E3-6903-41CF-B156-797B4A6C6FF8}">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A21DEEE-541B-4F6C-ABE3-D276133A1674}">
          <x14:formula1>
            <xm:f>'Interne Parmeter'!$C$3:$C$4</xm:f>
          </x14:formula1>
          <xm:sqref>K7:AO8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F3B25-56E2-4C9E-BAE0-3080857D59A8}">
  <sheetPr>
    <tabColor rgb="FF00B050"/>
    <pageSetUpPr fitToPage="1"/>
  </sheetPr>
  <dimension ref="A2:BO58"/>
  <sheetViews>
    <sheetView showGridLines="0" topLeftCell="C3" workbookViewId="0">
      <selection activeCell="K14" sqref="K14"/>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März</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März</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März</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46082</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46082</v>
      </c>
      <c r="L11" s="215">
        <f t="shared" ref="L11:AL11" ca="1" si="3">IF(MONTH(K11+1)=$AT$11,K11+1,"")</f>
        <v>46083</v>
      </c>
      <c r="M11" s="215">
        <f t="shared" ca="1" si="3"/>
        <v>46084</v>
      </c>
      <c r="N11" s="215">
        <f t="shared" ca="1" si="3"/>
        <v>46085</v>
      </c>
      <c r="O11" s="215">
        <f t="shared" ca="1" si="3"/>
        <v>46086</v>
      </c>
      <c r="P11" s="215">
        <f t="shared" ca="1" si="3"/>
        <v>46087</v>
      </c>
      <c r="Q11" s="215">
        <f t="shared" ca="1" si="3"/>
        <v>46088</v>
      </c>
      <c r="R11" s="215">
        <f t="shared" ca="1" si="3"/>
        <v>46089</v>
      </c>
      <c r="S11" s="215">
        <f t="shared" ca="1" si="3"/>
        <v>46090</v>
      </c>
      <c r="T11" s="215">
        <f t="shared" ca="1" si="3"/>
        <v>46091</v>
      </c>
      <c r="U11" s="215">
        <f t="shared" ca="1" si="3"/>
        <v>46092</v>
      </c>
      <c r="V11" s="215">
        <f t="shared" ca="1" si="3"/>
        <v>46093</v>
      </c>
      <c r="W11" s="215">
        <f t="shared" ca="1" si="3"/>
        <v>46094</v>
      </c>
      <c r="X11" s="215">
        <f t="shared" ca="1" si="3"/>
        <v>46095</v>
      </c>
      <c r="Y11" s="215">
        <f t="shared" ca="1" si="3"/>
        <v>46096</v>
      </c>
      <c r="Z11" s="215">
        <f t="shared" ca="1" si="3"/>
        <v>46097</v>
      </c>
      <c r="AA11" s="215">
        <f t="shared" ca="1" si="3"/>
        <v>46098</v>
      </c>
      <c r="AB11" s="215">
        <f t="shared" ca="1" si="3"/>
        <v>46099</v>
      </c>
      <c r="AC11" s="215">
        <f t="shared" ca="1" si="3"/>
        <v>46100</v>
      </c>
      <c r="AD11" s="215">
        <f t="shared" ca="1" si="3"/>
        <v>46101</v>
      </c>
      <c r="AE11" s="215">
        <f t="shared" ca="1" si="3"/>
        <v>46102</v>
      </c>
      <c r="AF11" s="215">
        <f t="shared" ca="1" si="3"/>
        <v>46103</v>
      </c>
      <c r="AG11" s="215">
        <f t="shared" ca="1" si="3"/>
        <v>46104</v>
      </c>
      <c r="AH11" s="215">
        <f t="shared" ca="1" si="3"/>
        <v>46105</v>
      </c>
      <c r="AI11" s="215">
        <f t="shared" ca="1" si="3"/>
        <v>46106</v>
      </c>
      <c r="AJ11" s="215">
        <f t="shared" ca="1" si="3"/>
        <v>46107</v>
      </c>
      <c r="AK11" s="215">
        <f t="shared" ca="1" si="3"/>
        <v>46108</v>
      </c>
      <c r="AL11" s="215">
        <f t="shared" ca="1" si="3"/>
        <v>46109</v>
      </c>
      <c r="AM11" s="215">
        <f ca="1">IF(ISERROR(IF(MONTH(AL11+1)=$AT$11,AL11+1,"")),"",IF(MONTH(AL11+1)=$AT$11,AL11+1,""))</f>
        <v>46110</v>
      </c>
      <c r="AN11" s="215">
        <f ca="1">IF(ISERROR(IF(MONTH(AM11+1)=$AT$11,AM11+1,"")),"",IF(MONTH(AM11+1)=$AT$11,AM11+1,""))</f>
        <v>46111</v>
      </c>
      <c r="AO11" s="216">
        <f ca="1">IF(ISERROR(IF(MONTH(AN11+1)=$AT$11,AN11+1,"")),"",IF(MONTH(AN11+1)=$AT$11,AN11+1,""))</f>
        <v>46112</v>
      </c>
      <c r="AP11" s="173"/>
      <c r="AR11" s="198">
        <f ca="1">+IF(ISNUMBER(AR10),AR10,TODAY())</f>
        <v>46082</v>
      </c>
      <c r="AS11" s="199">
        <f ca="1">+YEAR(AR11)</f>
        <v>2026</v>
      </c>
      <c r="AT11" s="199">
        <f ca="1">+MONTH(AR11)</f>
        <v>3</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So</v>
      </c>
      <c r="L12" s="218" t="str">
        <f ca="1">+IF(ISNUMBER(L11),VLOOKUP(WEEKDAY(L11,2),'Interne Parmeter'!$B$36:$C$42,2,FALSE),"")</f>
        <v>Mo</v>
      </c>
      <c r="M12" s="218" t="str">
        <f ca="1">+IF(ISNUMBER(M11),VLOOKUP(WEEKDAY(M11,2),'Interne Parmeter'!$B$36:$C$42,2,FALSE),"")</f>
        <v>Die</v>
      </c>
      <c r="N12" s="218" t="str">
        <f ca="1">+IF(ISNUMBER(N11),VLOOKUP(WEEKDAY(N11,2),'Interne Parmeter'!$B$36:$C$42,2,FALSE),"")</f>
        <v>Mit</v>
      </c>
      <c r="O12" s="218" t="str">
        <f ca="1">+IF(ISNUMBER(O11),VLOOKUP(WEEKDAY(O11,2),'Interne Parmeter'!$B$36:$C$42,2,FALSE),"")</f>
        <v>Do</v>
      </c>
      <c r="P12" s="218" t="str">
        <f ca="1">+IF(ISNUMBER(P11),VLOOKUP(WEEKDAY(P11,2),'Interne Parmeter'!$B$36:$C$42,2,FALSE),"")</f>
        <v>Fr</v>
      </c>
      <c r="Q12" s="218" t="str">
        <f ca="1">+IF(ISNUMBER(Q11),VLOOKUP(WEEKDAY(Q11,2),'Interne Parmeter'!$B$36:$C$42,2,FALSE),"")</f>
        <v>Sa</v>
      </c>
      <c r="R12" s="218" t="str">
        <f ca="1">+IF(ISNUMBER(R11),VLOOKUP(WEEKDAY(R11,2),'Interne Parmeter'!$B$36:$C$42,2,FALSE),"")</f>
        <v>So</v>
      </c>
      <c r="S12" s="218" t="str">
        <f ca="1">+IF(ISNUMBER(S11),VLOOKUP(WEEKDAY(S11,2),'Interne Parmeter'!$B$36:$C$42,2,FALSE),"")</f>
        <v>Mo</v>
      </c>
      <c r="T12" s="218" t="str">
        <f ca="1">+IF(ISNUMBER(T11),VLOOKUP(WEEKDAY(T11,2),'Interne Parmeter'!$B$36:$C$42,2,FALSE),"")</f>
        <v>Die</v>
      </c>
      <c r="U12" s="218" t="str">
        <f ca="1">+IF(ISNUMBER(U11),VLOOKUP(WEEKDAY(U11,2),'Interne Parmeter'!$B$36:$C$42,2,FALSE),"")</f>
        <v>Mit</v>
      </c>
      <c r="V12" s="218" t="str">
        <f ca="1">+IF(ISNUMBER(V11),VLOOKUP(WEEKDAY(V11,2),'Interne Parmeter'!$B$36:$C$42,2,FALSE),"")</f>
        <v>Do</v>
      </c>
      <c r="W12" s="218" t="str">
        <f ca="1">+IF(ISNUMBER(W11),VLOOKUP(WEEKDAY(W11,2),'Interne Parmeter'!$B$36:$C$42,2,FALSE),"")</f>
        <v>Fr</v>
      </c>
      <c r="X12" s="218" t="str">
        <f ca="1">+IF(ISNUMBER(X11),VLOOKUP(WEEKDAY(X11,2),'Interne Parmeter'!$B$36:$C$42,2,FALSE),"")</f>
        <v>Sa</v>
      </c>
      <c r="Y12" s="218" t="str">
        <f ca="1">+IF(ISNUMBER(Y11),VLOOKUP(WEEKDAY(Y11,2),'Interne Parmeter'!$B$36:$C$42,2,FALSE),"")</f>
        <v>So</v>
      </c>
      <c r="Z12" s="218" t="str">
        <f ca="1">+IF(ISNUMBER(Z11),VLOOKUP(WEEKDAY(Z11,2),'Interne Parmeter'!$B$36:$C$42,2,FALSE),"")</f>
        <v>Mo</v>
      </c>
      <c r="AA12" s="218" t="str">
        <f ca="1">+IF(ISNUMBER(AA11),VLOOKUP(WEEKDAY(AA11,2),'Interne Parmeter'!$B$36:$C$42,2,FALSE),"")</f>
        <v>Die</v>
      </c>
      <c r="AB12" s="218" t="str">
        <f ca="1">+IF(ISNUMBER(AB11),VLOOKUP(WEEKDAY(AB11,2),'Interne Parmeter'!$B$36:$C$42,2,FALSE),"")</f>
        <v>Mit</v>
      </c>
      <c r="AC12" s="218" t="str">
        <f ca="1">+IF(ISNUMBER(AC11),VLOOKUP(WEEKDAY(AC11,2),'Interne Parmeter'!$B$36:$C$42,2,FALSE),"")</f>
        <v>Do</v>
      </c>
      <c r="AD12" s="218" t="str">
        <f ca="1">+IF(ISNUMBER(AD11),VLOOKUP(WEEKDAY(AD11,2),'Interne Parmeter'!$B$36:$C$42,2,FALSE),"")</f>
        <v>Fr</v>
      </c>
      <c r="AE12" s="218" t="str">
        <f ca="1">+IF(ISNUMBER(AE11),VLOOKUP(WEEKDAY(AE11,2),'Interne Parmeter'!$B$36:$C$42,2,FALSE),"")</f>
        <v>Sa</v>
      </c>
      <c r="AF12" s="218" t="str">
        <f ca="1">+IF(ISNUMBER(AF11),VLOOKUP(WEEKDAY(AF11,2),'Interne Parmeter'!$B$36:$C$42,2,FALSE),"")</f>
        <v>So</v>
      </c>
      <c r="AG12" s="218" t="str">
        <f ca="1">+IF(ISNUMBER(AG11),VLOOKUP(WEEKDAY(AG11,2),'Interne Parmeter'!$B$36:$C$42,2,FALSE),"")</f>
        <v>Mo</v>
      </c>
      <c r="AH12" s="218" t="str">
        <f ca="1">+IF(ISNUMBER(AH11),VLOOKUP(WEEKDAY(AH11,2),'Interne Parmeter'!$B$36:$C$42,2,FALSE),"")</f>
        <v>Die</v>
      </c>
      <c r="AI12" s="218" t="str">
        <f ca="1">+IF(ISNUMBER(AI11),VLOOKUP(WEEKDAY(AI11,2),'Interne Parmeter'!$B$36:$C$42,2,FALSE),"")</f>
        <v>Mit</v>
      </c>
      <c r="AJ12" s="218" t="str">
        <f ca="1">+IF(ISNUMBER(AJ11),VLOOKUP(WEEKDAY(AJ11,2),'Interne Parmeter'!$B$36:$C$42,2,FALSE),"")</f>
        <v>Do</v>
      </c>
      <c r="AK12" s="218" t="str">
        <f ca="1">+IF(ISNUMBER(AK11),VLOOKUP(WEEKDAY(AK11,2),'Interne Parmeter'!$B$36:$C$42,2,FALSE),"")</f>
        <v>Fr</v>
      </c>
      <c r="AL12" s="218" t="str">
        <f ca="1">+IF(ISNUMBER(AL11),VLOOKUP(WEEKDAY(AL11,2),'Interne Parmeter'!$B$36:$C$42,2,FALSE),"")</f>
        <v>Sa</v>
      </c>
      <c r="AM12" s="218" t="str">
        <f ca="1">+IF(ISNUMBER(AM11),VLOOKUP(WEEKDAY(AM11,2),'Interne Parmeter'!$B$36:$C$42,2,FALSE),"")</f>
        <v>So</v>
      </c>
      <c r="AN12" s="218" t="str">
        <f ca="1">+IF(ISNUMBER(AN11),VLOOKUP(WEEKDAY(AN11,2),'Interne Parmeter'!$B$36:$C$42,2,FALSE),"")</f>
        <v>Mo</v>
      </c>
      <c r="AO12" s="219" t="str">
        <f ca="1">+IF(ISNUMBER(AO11),VLOOKUP(WEEKDAY(AO11,2),'Interne Parmeter'!$B$36:$C$42,2,FALSE),"")</f>
        <v>Die</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3</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39" priority="1" operator="between">
      <formula>0.5</formula>
      <formula>1</formula>
    </cfRule>
    <cfRule type="expression" dxfId="38" priority="3">
      <formula>K$8="J"</formula>
    </cfRule>
    <cfRule type="expression" dxfId="37" priority="4">
      <formula>K$7="N"</formula>
    </cfRule>
  </conditionalFormatting>
  <conditionalFormatting sqref="AM14:AO53">
    <cfRule type="expression" dxfId="36" priority="2">
      <formula>+ISNUMBER(AM$10)=FALSE</formula>
    </cfRule>
  </conditionalFormatting>
  <dataValidations count="2">
    <dataValidation type="date" allowBlank="1" showInputMessage="1" showErrorMessage="1" sqref="AR10:AU10" xr:uid="{FC88631E-B0B0-4059-84D8-493687A53140}">
      <formula1>44562</formula1>
      <formula2>54788</formula2>
    </dataValidation>
    <dataValidation type="list" allowBlank="1" showInputMessage="1" showErrorMessage="1" sqref="K14:AO53" xr:uid="{98AF9497-F9BD-48FC-ADFD-899D5A8965AD}">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C3E416A-A4E9-4C13-8515-3A949D27E053}">
          <x14:formula1>
            <xm:f>'Interne Parmeter'!$C$3:$C$4</xm:f>
          </x14:formula1>
          <xm:sqref>K7:AO8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9A5C-082C-4780-910A-34011BF4E83B}">
  <sheetPr>
    <tabColor rgb="FF00B050"/>
    <pageSetUpPr fitToPage="1"/>
  </sheetPr>
  <dimension ref="A2:BO58"/>
  <sheetViews>
    <sheetView showGridLines="0" topLeftCell="C1" workbookViewId="0">
      <selection activeCell="Z18" sqref="Z18"/>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April</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April</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t="str">
        <f t="shared" ca="1" si="0"/>
        <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April</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t="str">
        <f ca="1">IF(ISERROR(IF(AO11&lt;&gt;"",AN10+1,"")),"",IF(AO11&lt;&gt;"",AN10+1,""))</f>
        <v/>
      </c>
      <c r="AP10" s="173"/>
      <c r="AR10" s="309">
        <f ca="1">+DATE(AS12,AS13,1)</f>
        <v>46113</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46113</v>
      </c>
      <c r="L11" s="215">
        <f t="shared" ref="L11:AL11" ca="1" si="3">IF(MONTH(K11+1)=$AT$11,K11+1,"")</f>
        <v>46114</v>
      </c>
      <c r="M11" s="215">
        <f t="shared" ca="1" si="3"/>
        <v>46115</v>
      </c>
      <c r="N11" s="215">
        <f t="shared" ca="1" si="3"/>
        <v>46116</v>
      </c>
      <c r="O11" s="215">
        <f t="shared" ca="1" si="3"/>
        <v>46117</v>
      </c>
      <c r="P11" s="215">
        <f t="shared" ca="1" si="3"/>
        <v>46118</v>
      </c>
      <c r="Q11" s="215">
        <f t="shared" ca="1" si="3"/>
        <v>46119</v>
      </c>
      <c r="R11" s="215">
        <f t="shared" ca="1" si="3"/>
        <v>46120</v>
      </c>
      <c r="S11" s="215">
        <f t="shared" ca="1" si="3"/>
        <v>46121</v>
      </c>
      <c r="T11" s="215">
        <f t="shared" ca="1" si="3"/>
        <v>46122</v>
      </c>
      <c r="U11" s="215">
        <f t="shared" ca="1" si="3"/>
        <v>46123</v>
      </c>
      <c r="V11" s="215">
        <f t="shared" ca="1" si="3"/>
        <v>46124</v>
      </c>
      <c r="W11" s="215">
        <f t="shared" ca="1" si="3"/>
        <v>46125</v>
      </c>
      <c r="X11" s="215">
        <f t="shared" ca="1" si="3"/>
        <v>46126</v>
      </c>
      <c r="Y11" s="215">
        <f t="shared" ca="1" si="3"/>
        <v>46127</v>
      </c>
      <c r="Z11" s="215">
        <f t="shared" ca="1" si="3"/>
        <v>46128</v>
      </c>
      <c r="AA11" s="215">
        <f t="shared" ca="1" si="3"/>
        <v>46129</v>
      </c>
      <c r="AB11" s="215">
        <f t="shared" ca="1" si="3"/>
        <v>46130</v>
      </c>
      <c r="AC11" s="215">
        <f t="shared" ca="1" si="3"/>
        <v>46131</v>
      </c>
      <c r="AD11" s="215">
        <f t="shared" ca="1" si="3"/>
        <v>46132</v>
      </c>
      <c r="AE11" s="215">
        <f t="shared" ca="1" si="3"/>
        <v>46133</v>
      </c>
      <c r="AF11" s="215">
        <f t="shared" ca="1" si="3"/>
        <v>46134</v>
      </c>
      <c r="AG11" s="215">
        <f t="shared" ca="1" si="3"/>
        <v>46135</v>
      </c>
      <c r="AH11" s="215">
        <f t="shared" ca="1" si="3"/>
        <v>46136</v>
      </c>
      <c r="AI11" s="215">
        <f t="shared" ca="1" si="3"/>
        <v>46137</v>
      </c>
      <c r="AJ11" s="215">
        <f t="shared" ca="1" si="3"/>
        <v>46138</v>
      </c>
      <c r="AK11" s="215">
        <f t="shared" ca="1" si="3"/>
        <v>46139</v>
      </c>
      <c r="AL11" s="215">
        <f t="shared" ca="1" si="3"/>
        <v>46140</v>
      </c>
      <c r="AM11" s="215">
        <f ca="1">IF(ISERROR(IF(MONTH(AL11+1)=$AT$11,AL11+1,"")),"",IF(MONTH(AL11+1)=$AT$11,AL11+1,""))</f>
        <v>46141</v>
      </c>
      <c r="AN11" s="215">
        <f ca="1">IF(ISERROR(IF(MONTH(AM11+1)=$AT$11,AM11+1,"")),"",IF(MONTH(AM11+1)=$AT$11,AM11+1,""))</f>
        <v>46142</v>
      </c>
      <c r="AO11" s="216" t="str">
        <f ca="1">IF(ISERROR(IF(MONTH(AN11+1)=$AT$11,AN11+1,"")),"",IF(MONTH(AN11+1)=$AT$11,AN11+1,""))</f>
        <v/>
      </c>
      <c r="AP11" s="173"/>
      <c r="AR11" s="198">
        <f ca="1">+IF(ISNUMBER(AR10),AR10,TODAY())</f>
        <v>46113</v>
      </c>
      <c r="AS11" s="199">
        <f ca="1">+YEAR(AR11)</f>
        <v>2026</v>
      </c>
      <c r="AT11" s="199">
        <f ca="1">+MONTH(AR11)</f>
        <v>4</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Mit</v>
      </c>
      <c r="L12" s="218" t="str">
        <f ca="1">+IF(ISNUMBER(L11),VLOOKUP(WEEKDAY(L11,2),'Interne Parmeter'!$B$36:$C$42,2,FALSE),"")</f>
        <v>Do</v>
      </c>
      <c r="M12" s="218" t="str">
        <f ca="1">+IF(ISNUMBER(M11),VLOOKUP(WEEKDAY(M11,2),'Interne Parmeter'!$B$36:$C$42,2,FALSE),"")</f>
        <v>Fr</v>
      </c>
      <c r="N12" s="218" t="str">
        <f ca="1">+IF(ISNUMBER(N11),VLOOKUP(WEEKDAY(N11,2),'Interne Parmeter'!$B$36:$C$42,2,FALSE),"")</f>
        <v>Sa</v>
      </c>
      <c r="O12" s="218" t="str">
        <f ca="1">+IF(ISNUMBER(O11),VLOOKUP(WEEKDAY(O11,2),'Interne Parmeter'!$B$36:$C$42,2,FALSE),"")</f>
        <v>So</v>
      </c>
      <c r="P12" s="218" t="str">
        <f ca="1">+IF(ISNUMBER(P11),VLOOKUP(WEEKDAY(P11,2),'Interne Parmeter'!$B$36:$C$42,2,FALSE),"")</f>
        <v>Mo</v>
      </c>
      <c r="Q12" s="218" t="str">
        <f ca="1">+IF(ISNUMBER(Q11),VLOOKUP(WEEKDAY(Q11,2),'Interne Parmeter'!$B$36:$C$42,2,FALSE),"")</f>
        <v>Die</v>
      </c>
      <c r="R12" s="218" t="str">
        <f ca="1">+IF(ISNUMBER(R11),VLOOKUP(WEEKDAY(R11,2),'Interne Parmeter'!$B$36:$C$42,2,FALSE),"")</f>
        <v>Mit</v>
      </c>
      <c r="S12" s="218" t="str">
        <f ca="1">+IF(ISNUMBER(S11),VLOOKUP(WEEKDAY(S11,2),'Interne Parmeter'!$B$36:$C$42,2,FALSE),"")</f>
        <v>Do</v>
      </c>
      <c r="T12" s="218" t="str">
        <f ca="1">+IF(ISNUMBER(T11),VLOOKUP(WEEKDAY(T11,2),'Interne Parmeter'!$B$36:$C$42,2,FALSE),"")</f>
        <v>Fr</v>
      </c>
      <c r="U12" s="218" t="str">
        <f ca="1">+IF(ISNUMBER(U11),VLOOKUP(WEEKDAY(U11,2),'Interne Parmeter'!$B$36:$C$42,2,FALSE),"")</f>
        <v>Sa</v>
      </c>
      <c r="V12" s="218" t="str">
        <f ca="1">+IF(ISNUMBER(V11),VLOOKUP(WEEKDAY(V11,2),'Interne Parmeter'!$B$36:$C$42,2,FALSE),"")</f>
        <v>So</v>
      </c>
      <c r="W12" s="218" t="str">
        <f ca="1">+IF(ISNUMBER(W11),VLOOKUP(WEEKDAY(W11,2),'Interne Parmeter'!$B$36:$C$42,2,FALSE),"")</f>
        <v>Mo</v>
      </c>
      <c r="X12" s="218" t="str">
        <f ca="1">+IF(ISNUMBER(X11),VLOOKUP(WEEKDAY(X11,2),'Interne Parmeter'!$B$36:$C$42,2,FALSE),"")</f>
        <v>Die</v>
      </c>
      <c r="Y12" s="218" t="str">
        <f ca="1">+IF(ISNUMBER(Y11),VLOOKUP(WEEKDAY(Y11,2),'Interne Parmeter'!$B$36:$C$42,2,FALSE),"")</f>
        <v>Mit</v>
      </c>
      <c r="Z12" s="218" t="str">
        <f ca="1">+IF(ISNUMBER(Z11),VLOOKUP(WEEKDAY(Z11,2),'Interne Parmeter'!$B$36:$C$42,2,FALSE),"")</f>
        <v>Do</v>
      </c>
      <c r="AA12" s="218" t="str">
        <f ca="1">+IF(ISNUMBER(AA11),VLOOKUP(WEEKDAY(AA11,2),'Interne Parmeter'!$B$36:$C$42,2,FALSE),"")</f>
        <v>Fr</v>
      </c>
      <c r="AB12" s="218" t="str">
        <f ca="1">+IF(ISNUMBER(AB11),VLOOKUP(WEEKDAY(AB11,2),'Interne Parmeter'!$B$36:$C$42,2,FALSE),"")</f>
        <v>Sa</v>
      </c>
      <c r="AC12" s="218" t="str">
        <f ca="1">+IF(ISNUMBER(AC11),VLOOKUP(WEEKDAY(AC11,2),'Interne Parmeter'!$B$36:$C$42,2,FALSE),"")</f>
        <v>So</v>
      </c>
      <c r="AD12" s="218" t="str">
        <f ca="1">+IF(ISNUMBER(AD11),VLOOKUP(WEEKDAY(AD11,2),'Interne Parmeter'!$B$36:$C$42,2,FALSE),"")</f>
        <v>Mo</v>
      </c>
      <c r="AE12" s="218" t="str">
        <f ca="1">+IF(ISNUMBER(AE11),VLOOKUP(WEEKDAY(AE11,2),'Interne Parmeter'!$B$36:$C$42,2,FALSE),"")</f>
        <v>Die</v>
      </c>
      <c r="AF12" s="218" t="str">
        <f ca="1">+IF(ISNUMBER(AF11),VLOOKUP(WEEKDAY(AF11,2),'Interne Parmeter'!$B$36:$C$42,2,FALSE),"")</f>
        <v>Mit</v>
      </c>
      <c r="AG12" s="218" t="str">
        <f ca="1">+IF(ISNUMBER(AG11),VLOOKUP(WEEKDAY(AG11,2),'Interne Parmeter'!$B$36:$C$42,2,FALSE),"")</f>
        <v>Do</v>
      </c>
      <c r="AH12" s="218" t="str">
        <f ca="1">+IF(ISNUMBER(AH11),VLOOKUP(WEEKDAY(AH11,2),'Interne Parmeter'!$B$36:$C$42,2,FALSE),"")</f>
        <v>Fr</v>
      </c>
      <c r="AI12" s="218" t="str">
        <f ca="1">+IF(ISNUMBER(AI11),VLOOKUP(WEEKDAY(AI11,2),'Interne Parmeter'!$B$36:$C$42,2,FALSE),"")</f>
        <v>Sa</v>
      </c>
      <c r="AJ12" s="218" t="str">
        <f ca="1">+IF(ISNUMBER(AJ11),VLOOKUP(WEEKDAY(AJ11,2),'Interne Parmeter'!$B$36:$C$42,2,FALSE),"")</f>
        <v>So</v>
      </c>
      <c r="AK12" s="218" t="str">
        <f ca="1">+IF(ISNUMBER(AK11),VLOOKUP(WEEKDAY(AK11,2),'Interne Parmeter'!$B$36:$C$42,2,FALSE),"")</f>
        <v>Mo</v>
      </c>
      <c r="AL12" s="218" t="str">
        <f ca="1">+IF(ISNUMBER(AL11),VLOOKUP(WEEKDAY(AL11,2),'Interne Parmeter'!$B$36:$C$42,2,FALSE),"")</f>
        <v>Die</v>
      </c>
      <c r="AM12" s="218" t="str">
        <f ca="1">+IF(ISNUMBER(AM11),VLOOKUP(WEEKDAY(AM11,2),'Interne Parmeter'!$B$36:$C$42,2,FALSE),"")</f>
        <v>Mit</v>
      </c>
      <c r="AN12" s="218" t="str">
        <f ca="1">+IF(ISNUMBER(AN11),VLOOKUP(WEEKDAY(AN11,2),'Interne Parmeter'!$B$36:$C$42,2,FALSE),"")</f>
        <v>Do</v>
      </c>
      <c r="AO12" s="219" t="str">
        <f ca="1">+IF(ISNUMBER(AO11),VLOOKUP(WEEKDAY(AO11,2),'Interne Parmeter'!$B$36:$C$42,2,FALSE),"")</f>
        <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t="str">
        <f t="shared" ca="1" si="4"/>
        <v/>
      </c>
      <c r="AP13" s="173"/>
      <c r="AR13" s="201" t="s">
        <v>0</v>
      </c>
      <c r="AS13" s="202">
        <v>4</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35" priority="1" operator="between">
      <formula>0.5</formula>
      <formula>1</formula>
    </cfRule>
    <cfRule type="expression" dxfId="34" priority="3">
      <formula>K$8="J"</formula>
    </cfRule>
    <cfRule type="expression" dxfId="33" priority="4">
      <formula>K$7="N"</formula>
    </cfRule>
  </conditionalFormatting>
  <conditionalFormatting sqref="AM14:AO53">
    <cfRule type="expression" dxfId="32" priority="2">
      <formula>+ISNUMBER(AM$10)=FALSE</formula>
    </cfRule>
  </conditionalFormatting>
  <dataValidations count="2">
    <dataValidation type="list" allowBlank="1" showInputMessage="1" showErrorMessage="1" sqref="K14:AO53" xr:uid="{2A064047-1DC5-4D7E-A254-79FE4A917786}">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date" allowBlank="1" showInputMessage="1" showErrorMessage="1" sqref="AR10:AU10" xr:uid="{F99CF65D-D27B-43EE-AE3C-62DC4EFA6A21}">
      <formula1>44562</formula1>
      <formula2>54788</formula2>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2F9751A-BDF1-4979-8672-2F8637CC8A20}">
          <x14:formula1>
            <xm:f>'Interne Parmeter'!$C$3:$C$4</xm:f>
          </x14:formula1>
          <xm:sqref>K7:AO8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0FDE-948D-48FE-85F9-B9F4E4FFE135}">
  <sheetPr>
    <tabColor rgb="FF00B050"/>
    <pageSetUpPr fitToPage="1"/>
  </sheetPr>
  <dimension ref="A2:BO58"/>
  <sheetViews>
    <sheetView showGridLines="0" topLeftCell="C1" workbookViewId="0">
      <selection activeCell="K14" sqref="K14"/>
    </sheetView>
  </sheetViews>
  <sheetFormatPr baseColWidth="10" defaultColWidth="11.44140625" defaultRowHeight="13.2" x14ac:dyDescent="0.25"/>
  <cols>
    <col min="1" max="2" width="11.44140625" style="171" hidden="1" customWidth="1"/>
    <col min="3" max="3" width="5.6640625" style="171" customWidth="1"/>
    <col min="4" max="4" width="1" style="171" customWidth="1"/>
    <col min="5" max="5" width="5.44140625" style="171" customWidth="1"/>
    <col min="6" max="6" width="20.44140625" style="171" customWidth="1"/>
    <col min="7" max="7" width="9" style="171" bestFit="1" customWidth="1"/>
    <col min="8" max="10" width="5.88671875" style="171" bestFit="1" customWidth="1"/>
    <col min="11" max="41" width="3.88671875" style="171" customWidth="1"/>
    <col min="42" max="42" width="1.33203125" style="171" customWidth="1"/>
    <col min="43" max="43" width="11.44140625" style="171"/>
    <col min="44" max="44" width="11.44140625" style="171" hidden="1" customWidth="1"/>
    <col min="45" max="45" width="7.33203125" style="171" hidden="1" customWidth="1"/>
    <col min="46" max="48" width="5.88671875" style="171" hidden="1" customWidth="1"/>
    <col min="49" max="49" width="5.88671875" style="171" customWidth="1"/>
    <col min="50" max="50" width="6.88671875" style="171" customWidth="1"/>
    <col min="51" max="54" width="11.44140625" style="171" customWidth="1"/>
    <col min="55" max="62" width="11.44140625" style="171"/>
    <col min="63" max="63" width="29.5546875" style="171" bestFit="1" customWidth="1"/>
    <col min="64" max="64" width="11.44140625" style="171"/>
    <col min="65" max="65" width="13.5546875" style="171" customWidth="1"/>
    <col min="66" max="66" width="13.88671875" style="171" customWidth="1"/>
    <col min="67" max="16384" width="11.44140625" style="171"/>
  </cols>
  <sheetData>
    <row r="2" spans="4:67" ht="13.8" thickBot="1" x14ac:dyDescent="0.3"/>
    <row r="3" spans="4:67" ht="18" thickBot="1" x14ac:dyDescent="0.35">
      <c r="D3" s="312" t="str">
        <f ca="1">+VLOOKUP(AT11,'Interne Parmeter'!$B$21:$F$32,5,FALSE)</f>
        <v>Urlaubsplanung Mai</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row>
    <row r="4" spans="4:67" ht="13.8" thickBot="1" x14ac:dyDescent="0.3">
      <c r="D4" s="172"/>
      <c r="AP4" s="173"/>
    </row>
    <row r="5" spans="4:67" ht="13.8" hidden="1" thickBot="1" x14ac:dyDescent="0.3">
      <c r="D5" s="172"/>
      <c r="AP5" s="173"/>
      <c r="BB5" s="174"/>
      <c r="BC5" s="174"/>
      <c r="BD5" s="174"/>
      <c r="BK5" s="175"/>
      <c r="BL5" s="176"/>
      <c r="BM5" s="176"/>
      <c r="BN5" s="176"/>
      <c r="BO5" s="175"/>
    </row>
    <row r="6" spans="4:67" ht="14.4" customHeight="1" thickBot="1" x14ac:dyDescent="0.3">
      <c r="D6" s="172"/>
      <c r="E6" s="203" t="str">
        <f>"Arbeitstage im "&amp;VLOOKUP(AS13,'Interne Parmeter'!$B$21:$D$32,3,FALSE)</f>
        <v>Arbeitstage im Mai</v>
      </c>
      <c r="F6" s="204"/>
      <c r="G6" s="204"/>
      <c r="H6" s="204"/>
      <c r="I6" s="204"/>
      <c r="J6" s="204" t="s">
        <v>147</v>
      </c>
      <c r="K6" s="205">
        <v>1</v>
      </c>
      <c r="L6" s="206">
        <f t="shared" ref="L6:AO6" ca="1" si="0">IF(L11&lt;&gt;"",K6+1,"")</f>
        <v>2</v>
      </c>
      <c r="M6" s="206">
        <f t="shared" ca="1" si="0"/>
        <v>3</v>
      </c>
      <c r="N6" s="206">
        <f t="shared" ca="1" si="0"/>
        <v>4</v>
      </c>
      <c r="O6" s="206">
        <f t="shared" ca="1" si="0"/>
        <v>5</v>
      </c>
      <c r="P6" s="206">
        <f t="shared" ca="1" si="0"/>
        <v>6</v>
      </c>
      <c r="Q6" s="206">
        <f t="shared" ca="1" si="0"/>
        <v>7</v>
      </c>
      <c r="R6" s="206">
        <f t="shared" ca="1" si="0"/>
        <v>8</v>
      </c>
      <c r="S6" s="206">
        <f t="shared" ca="1" si="0"/>
        <v>9</v>
      </c>
      <c r="T6" s="206">
        <f t="shared" ca="1" si="0"/>
        <v>10</v>
      </c>
      <c r="U6" s="206">
        <f t="shared" ca="1" si="0"/>
        <v>11</v>
      </c>
      <c r="V6" s="206">
        <f t="shared" ca="1" si="0"/>
        <v>12</v>
      </c>
      <c r="W6" s="206">
        <f t="shared" ca="1" si="0"/>
        <v>13</v>
      </c>
      <c r="X6" s="206">
        <f t="shared" ca="1" si="0"/>
        <v>14</v>
      </c>
      <c r="Y6" s="206">
        <f t="shared" ca="1" si="0"/>
        <v>15</v>
      </c>
      <c r="Z6" s="206">
        <f t="shared" ca="1" si="0"/>
        <v>16</v>
      </c>
      <c r="AA6" s="206">
        <f t="shared" ca="1" si="0"/>
        <v>17</v>
      </c>
      <c r="AB6" s="206">
        <f t="shared" ca="1" si="0"/>
        <v>18</v>
      </c>
      <c r="AC6" s="206">
        <f t="shared" ca="1" si="0"/>
        <v>19</v>
      </c>
      <c r="AD6" s="206">
        <f t="shared" ca="1" si="0"/>
        <v>20</v>
      </c>
      <c r="AE6" s="206">
        <f t="shared" ca="1" si="0"/>
        <v>21</v>
      </c>
      <c r="AF6" s="206">
        <f t="shared" ca="1" si="0"/>
        <v>22</v>
      </c>
      <c r="AG6" s="206">
        <f t="shared" ca="1" si="0"/>
        <v>23</v>
      </c>
      <c r="AH6" s="206">
        <f t="shared" ca="1" si="0"/>
        <v>24</v>
      </c>
      <c r="AI6" s="206">
        <f t="shared" ca="1" si="0"/>
        <v>25</v>
      </c>
      <c r="AJ6" s="206">
        <f t="shared" ca="1" si="0"/>
        <v>26</v>
      </c>
      <c r="AK6" s="206">
        <f t="shared" ca="1" si="0"/>
        <v>27</v>
      </c>
      <c r="AL6" s="206">
        <f t="shared" ca="1" si="0"/>
        <v>28</v>
      </c>
      <c r="AM6" s="206">
        <f t="shared" ca="1" si="0"/>
        <v>29</v>
      </c>
      <c r="AN6" s="206">
        <f t="shared" ca="1" si="0"/>
        <v>30</v>
      </c>
      <c r="AO6" s="207">
        <f t="shared" ca="1" si="0"/>
        <v>31</v>
      </c>
      <c r="AP6" s="173"/>
      <c r="BB6" s="174"/>
      <c r="BC6" s="174"/>
      <c r="BD6" s="174"/>
      <c r="BK6" s="175"/>
      <c r="BL6" s="175"/>
      <c r="BM6" s="175"/>
      <c r="BN6" s="175"/>
      <c r="BO6" s="175"/>
    </row>
    <row r="7" spans="4:67" x14ac:dyDescent="0.25">
      <c r="D7" s="172"/>
      <c r="E7" s="319" t="s">
        <v>148</v>
      </c>
      <c r="F7" s="320"/>
      <c r="G7" s="320"/>
      <c r="H7" s="320"/>
      <c r="I7" s="320"/>
      <c r="J7" s="321"/>
      <c r="K7" s="183" t="str">
        <f ca="1">IF(K12="","",+VLOOKUP(K12,'Interne Parmeter'!$C$36:$E$42,3,FALSE))</f>
        <v>J</v>
      </c>
      <c r="L7" s="184" t="str">
        <f ca="1">IF(L12="","",+VLOOKUP(L12,'Interne Parmeter'!$C$36:$E$42,3,FALSE))</f>
        <v>J</v>
      </c>
      <c r="M7" s="184" t="str">
        <f ca="1">IF(M12="","",+VLOOKUP(M12,'Interne Parmeter'!$C$36:$E$42,3,FALSE))</f>
        <v>J</v>
      </c>
      <c r="N7" s="184" t="str">
        <f ca="1">IF(N12="","",+VLOOKUP(N12,'Interne Parmeter'!$C$36:$E$42,3,FALSE))</f>
        <v>J</v>
      </c>
      <c r="O7" s="184" t="str">
        <f ca="1">IF(O12="","",+VLOOKUP(O12,'Interne Parmeter'!$C$36:$E$42,3,FALSE))</f>
        <v>J</v>
      </c>
      <c r="P7" s="184" t="str">
        <f ca="1">IF(P12="","",+VLOOKUP(P12,'Interne Parmeter'!$C$36:$E$42,3,FALSE))</f>
        <v>J</v>
      </c>
      <c r="Q7" s="184" t="str">
        <f ca="1">IF(Q12="","",+VLOOKUP(Q12,'Interne Parmeter'!$C$36:$E$42,3,FALSE))</f>
        <v>J</v>
      </c>
      <c r="R7" s="184" t="str">
        <f ca="1">IF(R12="","",+VLOOKUP(R12,'Interne Parmeter'!$C$36:$E$42,3,FALSE))</f>
        <v>J</v>
      </c>
      <c r="S7" s="184" t="str">
        <f ca="1">IF(S12="","",+VLOOKUP(S12,'Interne Parmeter'!$C$36:$E$42,3,FALSE))</f>
        <v>J</v>
      </c>
      <c r="T7" s="184" t="str">
        <f ca="1">IF(T12="","",+VLOOKUP(T12,'Interne Parmeter'!$C$36:$E$42,3,FALSE))</f>
        <v>J</v>
      </c>
      <c r="U7" s="184" t="str">
        <f ca="1">IF(U12="","",+VLOOKUP(U12,'Interne Parmeter'!$C$36:$E$42,3,FALSE))</f>
        <v>J</v>
      </c>
      <c r="V7" s="184" t="str">
        <f ca="1">IF(V12="","",+VLOOKUP(V12,'Interne Parmeter'!$C$36:$E$42,3,FALSE))</f>
        <v>J</v>
      </c>
      <c r="W7" s="184" t="str">
        <f ca="1">IF(W12="","",+VLOOKUP(W12,'Interne Parmeter'!$C$36:$E$42,3,FALSE))</f>
        <v>J</v>
      </c>
      <c r="X7" s="184" t="str">
        <f ca="1">IF(X12="","",+VLOOKUP(X12,'Interne Parmeter'!$C$36:$E$42,3,FALSE))</f>
        <v>J</v>
      </c>
      <c r="Y7" s="184" t="str">
        <f ca="1">IF(Y12="","",+VLOOKUP(Y12,'Interne Parmeter'!$C$36:$E$42,3,FALSE))</f>
        <v>J</v>
      </c>
      <c r="Z7" s="184" t="str">
        <f ca="1">IF(Z12="","",+VLOOKUP(Z12,'Interne Parmeter'!$C$36:$E$42,3,FALSE))</f>
        <v>J</v>
      </c>
      <c r="AA7" s="184" t="str">
        <f ca="1">IF(AA12="","",+VLOOKUP(AA12,'Interne Parmeter'!$C$36:$E$42,3,FALSE))</f>
        <v>J</v>
      </c>
      <c r="AB7" s="184" t="str">
        <f ca="1">IF(AB12="","",+VLOOKUP(AB12,'Interne Parmeter'!$C$36:$E$42,3,FALSE))</f>
        <v>J</v>
      </c>
      <c r="AC7" s="184" t="str">
        <f ca="1">IF(AC12="","",+VLOOKUP(AC12,'Interne Parmeter'!$C$36:$E$42,3,FALSE))</f>
        <v>J</v>
      </c>
      <c r="AD7" s="184" t="str">
        <f ca="1">IF(AD12="","",+VLOOKUP(AD12,'Interne Parmeter'!$C$36:$E$42,3,FALSE))</f>
        <v>J</v>
      </c>
      <c r="AE7" s="184" t="str">
        <f ca="1">IF(AE12="","",+VLOOKUP(AE12,'Interne Parmeter'!$C$36:$E$42,3,FALSE))</f>
        <v>J</v>
      </c>
      <c r="AF7" s="184" t="str">
        <f ca="1">IF(AF12="","",+VLOOKUP(AF12,'Interne Parmeter'!$C$36:$E$42,3,FALSE))</f>
        <v>J</v>
      </c>
      <c r="AG7" s="184" t="str">
        <f ca="1">IF(AG12="","",+VLOOKUP(AG12,'Interne Parmeter'!$C$36:$E$42,3,FALSE))</f>
        <v>J</v>
      </c>
      <c r="AH7" s="184" t="str">
        <f ca="1">IF(AH12="","",+VLOOKUP(AH12,'Interne Parmeter'!$C$36:$E$42,3,FALSE))</f>
        <v>J</v>
      </c>
      <c r="AI7" s="184" t="str">
        <f ca="1">IF(AI12="","",+VLOOKUP(AI12,'Interne Parmeter'!$C$36:$E$42,3,FALSE))</f>
        <v>J</v>
      </c>
      <c r="AJ7" s="184" t="str">
        <f ca="1">IF(AJ12="","",+VLOOKUP(AJ12,'Interne Parmeter'!$C$36:$E$42,3,FALSE))</f>
        <v>J</v>
      </c>
      <c r="AK7" s="184" t="str">
        <f ca="1">IF(AK12="","",+VLOOKUP(AK12,'Interne Parmeter'!$C$36:$E$42,3,FALSE))</f>
        <v>J</v>
      </c>
      <c r="AL7" s="184" t="str">
        <f ca="1">IF(AL12="","",+VLOOKUP(AL12,'Interne Parmeter'!$C$36:$E$42,3,FALSE))</f>
        <v>J</v>
      </c>
      <c r="AM7" s="184" t="str">
        <f ca="1">IF(AM12="","",+VLOOKUP(AM12,'Interne Parmeter'!$C$36:$E$42,3,FALSE))</f>
        <v>J</v>
      </c>
      <c r="AN7" s="184" t="str">
        <f ca="1">IF(AN12="","",+VLOOKUP(AN12,'Interne Parmeter'!$C$36:$E$42,3,FALSE))</f>
        <v>J</v>
      </c>
      <c r="AO7" s="185" t="str">
        <f ca="1">IF(AO12="","",+VLOOKUP(AO12,'Interne Parmeter'!$C$36:$E$42,3,FALSE))</f>
        <v>J</v>
      </c>
      <c r="AP7" s="173"/>
      <c r="BB7" s="174"/>
      <c r="BC7" s="174"/>
      <c r="BD7" s="174"/>
      <c r="BK7" s="175"/>
      <c r="BL7" s="176"/>
      <c r="BM7" s="176"/>
      <c r="BN7" s="176"/>
      <c r="BO7" s="175"/>
    </row>
    <row r="8" spans="4:67" ht="15.75" customHeight="1" thickBot="1" x14ac:dyDescent="0.3">
      <c r="D8" s="172"/>
      <c r="E8" s="322" t="s">
        <v>149</v>
      </c>
      <c r="F8" s="323"/>
      <c r="G8" s="323"/>
      <c r="H8" s="323"/>
      <c r="I8" s="323"/>
      <c r="J8" s="324"/>
      <c r="K8" s="186" t="s">
        <v>17</v>
      </c>
      <c r="L8" s="187" t="s">
        <v>17</v>
      </c>
      <c r="M8" s="187" t="s">
        <v>17</v>
      </c>
      <c r="N8" s="187" t="s">
        <v>17</v>
      </c>
      <c r="O8" s="187" t="s">
        <v>17</v>
      </c>
      <c r="P8" s="187" t="s">
        <v>17</v>
      </c>
      <c r="Q8" s="187" t="s">
        <v>17</v>
      </c>
      <c r="R8" s="187" t="s">
        <v>17</v>
      </c>
      <c r="S8" s="187" t="s">
        <v>17</v>
      </c>
      <c r="T8" s="187" t="s">
        <v>17</v>
      </c>
      <c r="U8" s="187" t="s">
        <v>17</v>
      </c>
      <c r="V8" s="187" t="s">
        <v>17</v>
      </c>
      <c r="W8" s="187" t="s">
        <v>17</v>
      </c>
      <c r="X8" s="187" t="s">
        <v>17</v>
      </c>
      <c r="Y8" s="187" t="s">
        <v>17</v>
      </c>
      <c r="Z8" s="187" t="s">
        <v>17</v>
      </c>
      <c r="AA8" s="187" t="s">
        <v>17</v>
      </c>
      <c r="AB8" s="187" t="s">
        <v>17</v>
      </c>
      <c r="AC8" s="187" t="s">
        <v>17</v>
      </c>
      <c r="AD8" s="187" t="s">
        <v>17</v>
      </c>
      <c r="AE8" s="187" t="s">
        <v>17</v>
      </c>
      <c r="AF8" s="187" t="s">
        <v>17</v>
      </c>
      <c r="AG8" s="187" t="s">
        <v>17</v>
      </c>
      <c r="AH8" s="187" t="s">
        <v>17</v>
      </c>
      <c r="AI8" s="187" t="s">
        <v>17</v>
      </c>
      <c r="AJ8" s="187" t="s">
        <v>17</v>
      </c>
      <c r="AK8" s="187" t="s">
        <v>17</v>
      </c>
      <c r="AL8" s="187" t="s">
        <v>17</v>
      </c>
      <c r="AM8" s="187" t="s">
        <v>17</v>
      </c>
      <c r="AN8" s="187" t="s">
        <v>17</v>
      </c>
      <c r="AO8" s="188" t="s">
        <v>17</v>
      </c>
      <c r="AP8" s="173"/>
      <c r="BB8" s="174"/>
      <c r="BC8" s="174"/>
      <c r="BD8" s="174"/>
      <c r="BK8" s="175"/>
      <c r="BL8" s="176"/>
      <c r="BM8" s="176"/>
      <c r="BN8" s="176"/>
      <c r="BO8" s="175"/>
    </row>
    <row r="9" spans="4:67" ht="13.8" thickBot="1" x14ac:dyDescent="0.3">
      <c r="D9" s="172"/>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3"/>
      <c r="BB9" s="174"/>
      <c r="BC9" s="174"/>
      <c r="BD9" s="174"/>
      <c r="BK9" s="175"/>
      <c r="BL9" s="176"/>
      <c r="BM9" s="176"/>
      <c r="BN9" s="176"/>
      <c r="BO9" s="175"/>
    </row>
    <row r="10" spans="4:67" ht="14.4" customHeight="1" x14ac:dyDescent="0.25">
      <c r="D10" s="172"/>
      <c r="E10" s="208" t="str">
        <f ca="1">+VLOOKUP(AT11,'Interne Parmeter'!$B$21:$G$32,6,FALSE)</f>
        <v>Urlaubsplanung Mai</v>
      </c>
      <c r="F10" s="209"/>
      <c r="G10" s="209"/>
      <c r="H10" s="209"/>
      <c r="I10" s="209"/>
      <c r="J10" s="210"/>
      <c r="K10" s="211">
        <v>1</v>
      </c>
      <c r="L10" s="212">
        <f ca="1">IF(L11&lt;&gt;"",K10+1,"")</f>
        <v>2</v>
      </c>
      <c r="M10" s="212">
        <f t="shared" ref="M10:AL10" ca="1" si="1">IF(M11&lt;&gt;"",L10+1,"")</f>
        <v>3</v>
      </c>
      <c r="N10" s="212">
        <f t="shared" ca="1" si="1"/>
        <v>4</v>
      </c>
      <c r="O10" s="212">
        <f t="shared" ca="1" si="1"/>
        <v>5</v>
      </c>
      <c r="P10" s="212">
        <f t="shared" ca="1" si="1"/>
        <v>6</v>
      </c>
      <c r="Q10" s="212">
        <f t="shared" ca="1" si="1"/>
        <v>7</v>
      </c>
      <c r="R10" s="212">
        <f t="shared" ca="1" si="1"/>
        <v>8</v>
      </c>
      <c r="S10" s="212">
        <f t="shared" ca="1" si="1"/>
        <v>9</v>
      </c>
      <c r="T10" s="212">
        <f t="shared" ca="1" si="1"/>
        <v>10</v>
      </c>
      <c r="U10" s="212">
        <f t="shared" ca="1" si="1"/>
        <v>11</v>
      </c>
      <c r="V10" s="212">
        <f t="shared" ca="1" si="1"/>
        <v>12</v>
      </c>
      <c r="W10" s="212">
        <f t="shared" ca="1" si="1"/>
        <v>13</v>
      </c>
      <c r="X10" s="212">
        <f t="shared" ca="1" si="1"/>
        <v>14</v>
      </c>
      <c r="Y10" s="212">
        <f t="shared" ca="1" si="1"/>
        <v>15</v>
      </c>
      <c r="Z10" s="212">
        <f t="shared" ca="1" si="1"/>
        <v>16</v>
      </c>
      <c r="AA10" s="212">
        <f t="shared" ca="1" si="1"/>
        <v>17</v>
      </c>
      <c r="AB10" s="212">
        <f t="shared" ca="1" si="1"/>
        <v>18</v>
      </c>
      <c r="AC10" s="212">
        <f t="shared" ca="1" si="1"/>
        <v>19</v>
      </c>
      <c r="AD10" s="212">
        <f t="shared" ca="1" si="1"/>
        <v>20</v>
      </c>
      <c r="AE10" s="212">
        <f t="shared" ca="1" si="1"/>
        <v>21</v>
      </c>
      <c r="AF10" s="212">
        <f t="shared" ca="1" si="1"/>
        <v>22</v>
      </c>
      <c r="AG10" s="212">
        <f t="shared" ca="1" si="1"/>
        <v>23</v>
      </c>
      <c r="AH10" s="212">
        <f t="shared" ca="1" si="1"/>
        <v>24</v>
      </c>
      <c r="AI10" s="212">
        <f t="shared" ca="1" si="1"/>
        <v>25</v>
      </c>
      <c r="AJ10" s="212">
        <f t="shared" ca="1" si="1"/>
        <v>26</v>
      </c>
      <c r="AK10" s="212">
        <f t="shared" ca="1" si="1"/>
        <v>27</v>
      </c>
      <c r="AL10" s="212">
        <f t="shared" ca="1" si="1"/>
        <v>28</v>
      </c>
      <c r="AM10" s="212">
        <f t="shared" ref="AM10:AN10" ca="1" si="2">IF(ISERROR(IF(AM11&lt;&gt;"",AL10+1,"")),"",IF(AM11&lt;&gt;"",AL10+1,""))</f>
        <v>29</v>
      </c>
      <c r="AN10" s="212">
        <f t="shared" ca="1" si="2"/>
        <v>30</v>
      </c>
      <c r="AO10" s="213">
        <f ca="1">IF(ISERROR(IF(AO11&lt;&gt;"",AN10+1,"")),"",IF(AO11&lt;&gt;"",AN10+1,""))</f>
        <v>31</v>
      </c>
      <c r="AP10" s="173"/>
      <c r="AR10" s="309">
        <f ca="1">+DATE(AS12,AS13,1)</f>
        <v>46143</v>
      </c>
      <c r="AS10" s="310"/>
      <c r="AT10" s="310"/>
      <c r="AU10" s="311"/>
      <c r="BB10" s="174"/>
      <c r="BC10" s="174"/>
      <c r="BD10" s="174"/>
      <c r="BK10" s="175"/>
      <c r="BL10" s="175"/>
      <c r="BM10" s="175"/>
      <c r="BN10" s="175"/>
      <c r="BO10" s="175"/>
    </row>
    <row r="11" spans="4:67" ht="14.4" customHeight="1" x14ac:dyDescent="0.25">
      <c r="D11" s="172"/>
      <c r="E11" s="307" t="s">
        <v>65</v>
      </c>
      <c r="F11" s="315" t="s">
        <v>153</v>
      </c>
      <c r="G11" s="317" t="s">
        <v>64</v>
      </c>
      <c r="H11" s="317" t="s">
        <v>72</v>
      </c>
      <c r="I11" s="317" t="s">
        <v>151</v>
      </c>
      <c r="J11" s="305" t="s">
        <v>66</v>
      </c>
      <c r="K11" s="214">
        <f ca="1">+DATE(AS11,AT11,1)</f>
        <v>46143</v>
      </c>
      <c r="L11" s="215">
        <f t="shared" ref="L11:AL11" ca="1" si="3">IF(MONTH(K11+1)=$AT$11,K11+1,"")</f>
        <v>46144</v>
      </c>
      <c r="M11" s="215">
        <f t="shared" ca="1" si="3"/>
        <v>46145</v>
      </c>
      <c r="N11" s="215">
        <f t="shared" ca="1" si="3"/>
        <v>46146</v>
      </c>
      <c r="O11" s="215">
        <f t="shared" ca="1" si="3"/>
        <v>46147</v>
      </c>
      <c r="P11" s="215">
        <f t="shared" ca="1" si="3"/>
        <v>46148</v>
      </c>
      <c r="Q11" s="215">
        <f t="shared" ca="1" si="3"/>
        <v>46149</v>
      </c>
      <c r="R11" s="215">
        <f t="shared" ca="1" si="3"/>
        <v>46150</v>
      </c>
      <c r="S11" s="215">
        <f t="shared" ca="1" si="3"/>
        <v>46151</v>
      </c>
      <c r="T11" s="215">
        <f t="shared" ca="1" si="3"/>
        <v>46152</v>
      </c>
      <c r="U11" s="215">
        <f t="shared" ca="1" si="3"/>
        <v>46153</v>
      </c>
      <c r="V11" s="215">
        <f t="shared" ca="1" si="3"/>
        <v>46154</v>
      </c>
      <c r="W11" s="215">
        <f t="shared" ca="1" si="3"/>
        <v>46155</v>
      </c>
      <c r="X11" s="215">
        <f t="shared" ca="1" si="3"/>
        <v>46156</v>
      </c>
      <c r="Y11" s="215">
        <f t="shared" ca="1" si="3"/>
        <v>46157</v>
      </c>
      <c r="Z11" s="215">
        <f t="shared" ca="1" si="3"/>
        <v>46158</v>
      </c>
      <c r="AA11" s="215">
        <f t="shared" ca="1" si="3"/>
        <v>46159</v>
      </c>
      <c r="AB11" s="215">
        <f t="shared" ca="1" si="3"/>
        <v>46160</v>
      </c>
      <c r="AC11" s="215">
        <f t="shared" ca="1" si="3"/>
        <v>46161</v>
      </c>
      <c r="AD11" s="215">
        <f t="shared" ca="1" si="3"/>
        <v>46162</v>
      </c>
      <c r="AE11" s="215">
        <f t="shared" ca="1" si="3"/>
        <v>46163</v>
      </c>
      <c r="AF11" s="215">
        <f t="shared" ca="1" si="3"/>
        <v>46164</v>
      </c>
      <c r="AG11" s="215">
        <f t="shared" ca="1" si="3"/>
        <v>46165</v>
      </c>
      <c r="AH11" s="215">
        <f t="shared" ca="1" si="3"/>
        <v>46166</v>
      </c>
      <c r="AI11" s="215">
        <f t="shared" ca="1" si="3"/>
        <v>46167</v>
      </c>
      <c r="AJ11" s="215">
        <f t="shared" ca="1" si="3"/>
        <v>46168</v>
      </c>
      <c r="AK11" s="215">
        <f t="shared" ca="1" si="3"/>
        <v>46169</v>
      </c>
      <c r="AL11" s="215">
        <f t="shared" ca="1" si="3"/>
        <v>46170</v>
      </c>
      <c r="AM11" s="215">
        <f ca="1">IF(ISERROR(IF(MONTH(AL11+1)=$AT$11,AL11+1,"")),"",IF(MONTH(AL11+1)=$AT$11,AL11+1,""))</f>
        <v>46171</v>
      </c>
      <c r="AN11" s="215">
        <f ca="1">IF(ISERROR(IF(MONTH(AM11+1)=$AT$11,AM11+1,"")),"",IF(MONTH(AM11+1)=$AT$11,AM11+1,""))</f>
        <v>46172</v>
      </c>
      <c r="AO11" s="216">
        <f ca="1">IF(ISERROR(IF(MONTH(AN11+1)=$AT$11,AN11+1,"")),"",IF(MONTH(AN11+1)=$AT$11,AN11+1,""))</f>
        <v>46173</v>
      </c>
      <c r="AP11" s="173"/>
      <c r="AR11" s="198">
        <f ca="1">+IF(ISNUMBER(AR10),AR10,TODAY())</f>
        <v>46143</v>
      </c>
      <c r="AS11" s="199">
        <f ca="1">+YEAR(AR11)</f>
        <v>2026</v>
      </c>
      <c r="AT11" s="199">
        <f ca="1">+MONTH(AR11)</f>
        <v>5</v>
      </c>
      <c r="AU11" s="200"/>
      <c r="BK11" s="175"/>
      <c r="BL11" s="175"/>
      <c r="BM11" s="175"/>
      <c r="BN11" s="175"/>
      <c r="BO11" s="175"/>
    </row>
    <row r="12" spans="4:67" ht="14.25" customHeight="1" x14ac:dyDescent="0.25">
      <c r="D12" s="172"/>
      <c r="E12" s="307"/>
      <c r="F12" s="315"/>
      <c r="G12" s="317"/>
      <c r="H12" s="317"/>
      <c r="I12" s="317"/>
      <c r="J12" s="305"/>
      <c r="K12" s="217" t="str">
        <f ca="1">+IF(ISNUMBER(K11),VLOOKUP(WEEKDAY(K11,2),'Interne Parmeter'!$B$36:$C$42,2,FALSE),"")</f>
        <v>Fr</v>
      </c>
      <c r="L12" s="218" t="str">
        <f ca="1">+IF(ISNUMBER(L11),VLOOKUP(WEEKDAY(L11,2),'Interne Parmeter'!$B$36:$C$42,2,FALSE),"")</f>
        <v>Sa</v>
      </c>
      <c r="M12" s="218" t="str">
        <f ca="1">+IF(ISNUMBER(M11),VLOOKUP(WEEKDAY(M11,2),'Interne Parmeter'!$B$36:$C$42,2,FALSE),"")</f>
        <v>So</v>
      </c>
      <c r="N12" s="218" t="str">
        <f ca="1">+IF(ISNUMBER(N11),VLOOKUP(WEEKDAY(N11,2),'Interne Parmeter'!$B$36:$C$42,2,FALSE),"")</f>
        <v>Mo</v>
      </c>
      <c r="O12" s="218" t="str">
        <f ca="1">+IF(ISNUMBER(O11),VLOOKUP(WEEKDAY(O11,2),'Interne Parmeter'!$B$36:$C$42,2,FALSE),"")</f>
        <v>Die</v>
      </c>
      <c r="P12" s="218" t="str">
        <f ca="1">+IF(ISNUMBER(P11),VLOOKUP(WEEKDAY(P11,2),'Interne Parmeter'!$B$36:$C$42,2,FALSE),"")</f>
        <v>Mit</v>
      </c>
      <c r="Q12" s="218" t="str">
        <f ca="1">+IF(ISNUMBER(Q11),VLOOKUP(WEEKDAY(Q11,2),'Interne Parmeter'!$B$36:$C$42,2,FALSE),"")</f>
        <v>Do</v>
      </c>
      <c r="R12" s="218" t="str">
        <f ca="1">+IF(ISNUMBER(R11),VLOOKUP(WEEKDAY(R11,2),'Interne Parmeter'!$B$36:$C$42,2,FALSE),"")</f>
        <v>Fr</v>
      </c>
      <c r="S12" s="218" t="str">
        <f ca="1">+IF(ISNUMBER(S11),VLOOKUP(WEEKDAY(S11,2),'Interne Parmeter'!$B$36:$C$42,2,FALSE),"")</f>
        <v>Sa</v>
      </c>
      <c r="T12" s="218" t="str">
        <f ca="1">+IF(ISNUMBER(T11),VLOOKUP(WEEKDAY(T11,2),'Interne Parmeter'!$B$36:$C$42,2,FALSE),"")</f>
        <v>So</v>
      </c>
      <c r="U12" s="218" t="str">
        <f ca="1">+IF(ISNUMBER(U11),VLOOKUP(WEEKDAY(U11,2),'Interne Parmeter'!$B$36:$C$42,2,FALSE),"")</f>
        <v>Mo</v>
      </c>
      <c r="V12" s="218" t="str">
        <f ca="1">+IF(ISNUMBER(V11),VLOOKUP(WEEKDAY(V11,2),'Interne Parmeter'!$B$36:$C$42,2,FALSE),"")</f>
        <v>Die</v>
      </c>
      <c r="W12" s="218" t="str">
        <f ca="1">+IF(ISNUMBER(W11),VLOOKUP(WEEKDAY(W11,2),'Interne Parmeter'!$B$36:$C$42,2,FALSE),"")</f>
        <v>Mit</v>
      </c>
      <c r="X12" s="218" t="str">
        <f ca="1">+IF(ISNUMBER(X11),VLOOKUP(WEEKDAY(X11,2),'Interne Parmeter'!$B$36:$C$42,2,FALSE),"")</f>
        <v>Do</v>
      </c>
      <c r="Y12" s="218" t="str">
        <f ca="1">+IF(ISNUMBER(Y11),VLOOKUP(WEEKDAY(Y11,2),'Interne Parmeter'!$B$36:$C$42,2,FALSE),"")</f>
        <v>Fr</v>
      </c>
      <c r="Z12" s="218" t="str">
        <f ca="1">+IF(ISNUMBER(Z11),VLOOKUP(WEEKDAY(Z11,2),'Interne Parmeter'!$B$36:$C$42,2,FALSE),"")</f>
        <v>Sa</v>
      </c>
      <c r="AA12" s="218" t="str">
        <f ca="1">+IF(ISNUMBER(AA11),VLOOKUP(WEEKDAY(AA11,2),'Interne Parmeter'!$B$36:$C$42,2,FALSE),"")</f>
        <v>So</v>
      </c>
      <c r="AB12" s="218" t="str">
        <f ca="1">+IF(ISNUMBER(AB11),VLOOKUP(WEEKDAY(AB11,2),'Interne Parmeter'!$B$36:$C$42,2,FALSE),"")</f>
        <v>Mo</v>
      </c>
      <c r="AC12" s="218" t="str">
        <f ca="1">+IF(ISNUMBER(AC11),VLOOKUP(WEEKDAY(AC11,2),'Interne Parmeter'!$B$36:$C$42,2,FALSE),"")</f>
        <v>Die</v>
      </c>
      <c r="AD12" s="218" t="str">
        <f ca="1">+IF(ISNUMBER(AD11),VLOOKUP(WEEKDAY(AD11,2),'Interne Parmeter'!$B$36:$C$42,2,FALSE),"")</f>
        <v>Mit</v>
      </c>
      <c r="AE12" s="218" t="str">
        <f ca="1">+IF(ISNUMBER(AE11),VLOOKUP(WEEKDAY(AE11,2),'Interne Parmeter'!$B$36:$C$42,2,FALSE),"")</f>
        <v>Do</v>
      </c>
      <c r="AF12" s="218" t="str">
        <f ca="1">+IF(ISNUMBER(AF11),VLOOKUP(WEEKDAY(AF11,2),'Interne Parmeter'!$B$36:$C$42,2,FALSE),"")</f>
        <v>Fr</v>
      </c>
      <c r="AG12" s="218" t="str">
        <f ca="1">+IF(ISNUMBER(AG11),VLOOKUP(WEEKDAY(AG11,2),'Interne Parmeter'!$B$36:$C$42,2,FALSE),"")</f>
        <v>Sa</v>
      </c>
      <c r="AH12" s="218" t="str">
        <f ca="1">+IF(ISNUMBER(AH11),VLOOKUP(WEEKDAY(AH11,2),'Interne Parmeter'!$B$36:$C$42,2,FALSE),"")</f>
        <v>So</v>
      </c>
      <c r="AI12" s="218" t="str">
        <f ca="1">+IF(ISNUMBER(AI11),VLOOKUP(WEEKDAY(AI11,2),'Interne Parmeter'!$B$36:$C$42,2,FALSE),"")</f>
        <v>Mo</v>
      </c>
      <c r="AJ12" s="218" t="str">
        <f ca="1">+IF(ISNUMBER(AJ11),VLOOKUP(WEEKDAY(AJ11,2),'Interne Parmeter'!$B$36:$C$42,2,FALSE),"")</f>
        <v>Die</v>
      </c>
      <c r="AK12" s="218" t="str">
        <f ca="1">+IF(ISNUMBER(AK11),VLOOKUP(WEEKDAY(AK11,2),'Interne Parmeter'!$B$36:$C$42,2,FALSE),"")</f>
        <v>Mit</v>
      </c>
      <c r="AL12" s="218" t="str">
        <f ca="1">+IF(ISNUMBER(AL11),VLOOKUP(WEEKDAY(AL11,2),'Interne Parmeter'!$B$36:$C$42,2,FALSE),"")</f>
        <v>Do</v>
      </c>
      <c r="AM12" s="218" t="str">
        <f ca="1">+IF(ISNUMBER(AM11),VLOOKUP(WEEKDAY(AM11,2),'Interne Parmeter'!$B$36:$C$42,2,FALSE),"")</f>
        <v>Fr</v>
      </c>
      <c r="AN12" s="218" t="str">
        <f ca="1">+IF(ISNUMBER(AN11),VLOOKUP(WEEKDAY(AN11,2),'Interne Parmeter'!$B$36:$C$42,2,FALSE),"")</f>
        <v>Sa</v>
      </c>
      <c r="AO12" s="219" t="str">
        <f ca="1">+IF(ISNUMBER(AO11),VLOOKUP(WEEKDAY(AO11,2),'Interne Parmeter'!$B$36:$C$42,2,FALSE),"")</f>
        <v>So</v>
      </c>
      <c r="AP12" s="173"/>
      <c r="AR12" s="201" t="s">
        <v>23</v>
      </c>
      <c r="AS12" s="199">
        <f ca="1">+IF(ISNUMBER(Startseite!G27),Startseite!G27,YEAR(TODAY())-1)</f>
        <v>2026</v>
      </c>
      <c r="AT12" s="200"/>
      <c r="AU12" s="200"/>
      <c r="BK12" s="175"/>
      <c r="BL12" s="175"/>
      <c r="BM12" s="175"/>
      <c r="BN12" s="175"/>
      <c r="BO12" s="175"/>
    </row>
    <row r="13" spans="4:67" ht="14.4" customHeight="1" thickBot="1" x14ac:dyDescent="0.3">
      <c r="D13" s="172"/>
      <c r="E13" s="308"/>
      <c r="F13" s="316"/>
      <c r="G13" s="318"/>
      <c r="H13" s="318"/>
      <c r="I13" s="318"/>
      <c r="J13" s="306"/>
      <c r="K13" s="220">
        <f>IF(ISNUMBER(K10),SUM(K14:K53),"")</f>
        <v>0</v>
      </c>
      <c r="L13" s="221">
        <f t="shared" ref="L13:AO13" ca="1" si="4">IF(ISNUMBER(L10),SUM(L14:L53),"")</f>
        <v>0</v>
      </c>
      <c r="M13" s="221">
        <f t="shared" ca="1" si="4"/>
        <v>0</v>
      </c>
      <c r="N13" s="221">
        <f t="shared" ca="1" si="4"/>
        <v>0</v>
      </c>
      <c r="O13" s="221">
        <f t="shared" ca="1" si="4"/>
        <v>0</v>
      </c>
      <c r="P13" s="221">
        <f t="shared" ca="1" si="4"/>
        <v>0</v>
      </c>
      <c r="Q13" s="221">
        <f t="shared" ca="1" si="4"/>
        <v>0</v>
      </c>
      <c r="R13" s="221">
        <f t="shared" ca="1" si="4"/>
        <v>0</v>
      </c>
      <c r="S13" s="221">
        <f t="shared" ca="1" si="4"/>
        <v>0</v>
      </c>
      <c r="T13" s="221">
        <f t="shared" ca="1" si="4"/>
        <v>0</v>
      </c>
      <c r="U13" s="221">
        <f t="shared" ca="1" si="4"/>
        <v>0</v>
      </c>
      <c r="V13" s="221">
        <f t="shared" ca="1" si="4"/>
        <v>0</v>
      </c>
      <c r="W13" s="221">
        <f t="shared" ca="1" si="4"/>
        <v>0</v>
      </c>
      <c r="X13" s="221">
        <f t="shared" ca="1" si="4"/>
        <v>0</v>
      </c>
      <c r="Y13" s="221">
        <f t="shared" ca="1" si="4"/>
        <v>0</v>
      </c>
      <c r="Z13" s="221">
        <f t="shared" ca="1" si="4"/>
        <v>0</v>
      </c>
      <c r="AA13" s="221">
        <f t="shared" ca="1" si="4"/>
        <v>0</v>
      </c>
      <c r="AB13" s="221">
        <f t="shared" ca="1" si="4"/>
        <v>0</v>
      </c>
      <c r="AC13" s="221">
        <f t="shared" ca="1" si="4"/>
        <v>0</v>
      </c>
      <c r="AD13" s="221">
        <f t="shared" ca="1" si="4"/>
        <v>0</v>
      </c>
      <c r="AE13" s="221">
        <f t="shared" ca="1" si="4"/>
        <v>0</v>
      </c>
      <c r="AF13" s="221">
        <f t="shared" ca="1" si="4"/>
        <v>0</v>
      </c>
      <c r="AG13" s="221">
        <f t="shared" ca="1" si="4"/>
        <v>0</v>
      </c>
      <c r="AH13" s="221">
        <f t="shared" ca="1" si="4"/>
        <v>0</v>
      </c>
      <c r="AI13" s="221">
        <f t="shared" ca="1" si="4"/>
        <v>0</v>
      </c>
      <c r="AJ13" s="221">
        <f t="shared" ca="1" si="4"/>
        <v>0</v>
      </c>
      <c r="AK13" s="221">
        <f t="shared" ca="1" si="4"/>
        <v>0</v>
      </c>
      <c r="AL13" s="221">
        <f t="shared" ca="1" si="4"/>
        <v>0</v>
      </c>
      <c r="AM13" s="221">
        <f t="shared" ca="1" si="4"/>
        <v>0</v>
      </c>
      <c r="AN13" s="221">
        <f t="shared" ca="1" si="4"/>
        <v>0</v>
      </c>
      <c r="AO13" s="222">
        <f t="shared" ca="1" si="4"/>
        <v>0</v>
      </c>
      <c r="AP13" s="173"/>
      <c r="AR13" s="201" t="s">
        <v>0</v>
      </c>
      <c r="AS13" s="202">
        <v>5</v>
      </c>
      <c r="AT13" s="200"/>
      <c r="AU13" s="200"/>
      <c r="BK13" s="175"/>
      <c r="BL13" s="175"/>
      <c r="BM13" s="175"/>
      <c r="BN13" s="175"/>
      <c r="BO13" s="175"/>
    </row>
    <row r="14" spans="4:67" x14ac:dyDescent="0.25">
      <c r="D14" s="172"/>
      <c r="E14" s="223" t="str">
        <f>+IF(Mitarbeitende!D8="","",Mitarbeitende!D8)</f>
        <v/>
      </c>
      <c r="F14" s="224" t="str">
        <f>+IF(Mitarbeitende!E8="","",Mitarbeitende!E8&amp;" "&amp;Mitarbeitende!F8)</f>
        <v/>
      </c>
      <c r="G14" s="225" t="str">
        <f>+IF(Mitarbeitende!K8="","",Mitarbeitende!K8)</f>
        <v/>
      </c>
      <c r="H14" s="225" t="str">
        <f>+IF(E14="","",SUM(K14:AO14))</f>
        <v/>
      </c>
      <c r="I14" s="225" t="str">
        <f>+Zusammenfassung!T6</f>
        <v/>
      </c>
      <c r="J14" s="226" t="str">
        <f>+IF(AND(ISNUMBER(G14),ISNUMBER(I14)),G14-I14,"")</f>
        <v/>
      </c>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1"/>
      <c r="AP14" s="173"/>
      <c r="BK14" s="175"/>
      <c r="BL14" s="175"/>
      <c r="BM14" s="175"/>
      <c r="BN14" s="175"/>
      <c r="BO14" s="175"/>
    </row>
    <row r="15" spans="4:67" x14ac:dyDescent="0.25">
      <c r="D15" s="172"/>
      <c r="E15" s="227" t="str">
        <f>+IF(Mitarbeitende!D9="","",Mitarbeitende!D9)</f>
        <v/>
      </c>
      <c r="F15" s="228" t="str">
        <f>+IF(Mitarbeitende!E9="","",Mitarbeitende!E9&amp;" "&amp;Mitarbeitende!F9)</f>
        <v/>
      </c>
      <c r="G15" s="229" t="str">
        <f>+IF(Mitarbeitende!K9="","",Mitarbeitende!K9)</f>
        <v/>
      </c>
      <c r="H15" s="229" t="str">
        <f t="shared" ref="H15:H53" si="5">+IF(E15="","",SUM(K15:AO15))</f>
        <v/>
      </c>
      <c r="I15" s="229" t="str">
        <f>+Zusammenfassung!T7</f>
        <v/>
      </c>
      <c r="J15" s="230" t="str">
        <f t="shared" ref="J15:J53" si="6">+IF(AND(ISNUMBER(G15),ISNUMBER(I15)),G15-I15,"")</f>
        <v/>
      </c>
      <c r="K15" s="192"/>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P15" s="173"/>
      <c r="BK15" s="175"/>
      <c r="BL15" s="175"/>
      <c r="BM15" s="175"/>
      <c r="BN15" s="175"/>
      <c r="BO15" s="175"/>
    </row>
    <row r="16" spans="4:67" x14ac:dyDescent="0.25">
      <c r="D16" s="172"/>
      <c r="E16" s="227" t="str">
        <f>+IF(Mitarbeitende!D10="","",Mitarbeitende!D10)</f>
        <v/>
      </c>
      <c r="F16" s="228" t="str">
        <f>+IF(Mitarbeitende!E10="","",Mitarbeitende!E10&amp;" "&amp;Mitarbeitende!F10)</f>
        <v/>
      </c>
      <c r="G16" s="229" t="str">
        <f>+IF(Mitarbeitende!K10="","",Mitarbeitende!K10)</f>
        <v/>
      </c>
      <c r="H16" s="229" t="str">
        <f t="shared" si="5"/>
        <v/>
      </c>
      <c r="I16" s="229" t="str">
        <f>+Zusammenfassung!T8</f>
        <v/>
      </c>
      <c r="J16" s="230" t="str">
        <f t="shared" si="6"/>
        <v/>
      </c>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4"/>
      <c r="AP16" s="173"/>
      <c r="BK16" s="175"/>
      <c r="BL16" s="175"/>
      <c r="BM16" s="175"/>
      <c r="BN16" s="175"/>
      <c r="BO16" s="175"/>
    </row>
    <row r="17" spans="4:67" x14ac:dyDescent="0.25">
      <c r="D17" s="172"/>
      <c r="E17" s="227" t="str">
        <f>+IF(Mitarbeitende!D11="","",Mitarbeitende!D11)</f>
        <v/>
      </c>
      <c r="F17" s="228" t="str">
        <f>+IF(Mitarbeitende!E11="","",Mitarbeitende!E11&amp;" "&amp;Mitarbeitende!F11)</f>
        <v/>
      </c>
      <c r="G17" s="229" t="str">
        <f>+IF(Mitarbeitende!K11="","",Mitarbeitende!K11)</f>
        <v/>
      </c>
      <c r="H17" s="229" t="str">
        <f t="shared" si="5"/>
        <v/>
      </c>
      <c r="I17" s="229" t="str">
        <f>+Zusammenfassung!T9</f>
        <v/>
      </c>
      <c r="J17" s="230" t="str">
        <f t="shared" si="6"/>
        <v/>
      </c>
      <c r="K17" s="192"/>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4"/>
      <c r="AP17" s="173"/>
      <c r="BK17" s="175"/>
      <c r="BL17" s="175"/>
      <c r="BM17" s="175"/>
      <c r="BN17" s="175"/>
      <c r="BO17" s="175"/>
    </row>
    <row r="18" spans="4:67" x14ac:dyDescent="0.25">
      <c r="D18" s="172"/>
      <c r="E18" s="227" t="str">
        <f>+IF(Mitarbeitende!D12="","",Mitarbeitende!D12)</f>
        <v/>
      </c>
      <c r="F18" s="228" t="str">
        <f>+IF(Mitarbeitende!E12="","",Mitarbeitende!E12&amp;" "&amp;Mitarbeitende!F12)</f>
        <v/>
      </c>
      <c r="G18" s="229" t="str">
        <f>+IF(Mitarbeitende!K12="","",Mitarbeitende!K12)</f>
        <v/>
      </c>
      <c r="H18" s="229" t="str">
        <f t="shared" si="5"/>
        <v/>
      </c>
      <c r="I18" s="229" t="str">
        <f>+Zusammenfassung!T10</f>
        <v/>
      </c>
      <c r="J18" s="230" t="str">
        <f t="shared" si="6"/>
        <v/>
      </c>
      <c r="K18" s="192"/>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4"/>
      <c r="AP18" s="173"/>
      <c r="BK18" s="175"/>
      <c r="BL18" s="175"/>
      <c r="BM18" s="175"/>
      <c r="BN18" s="175"/>
      <c r="BO18" s="175"/>
    </row>
    <row r="19" spans="4:67" x14ac:dyDescent="0.25">
      <c r="D19" s="172"/>
      <c r="E19" s="227" t="str">
        <f>+IF(Mitarbeitende!D13="","",Mitarbeitende!D13)</f>
        <v/>
      </c>
      <c r="F19" s="228" t="str">
        <f>+IF(Mitarbeitende!E13="","",Mitarbeitende!E13&amp;" "&amp;Mitarbeitende!F13)</f>
        <v/>
      </c>
      <c r="G19" s="229" t="str">
        <f>+IF(Mitarbeitende!K13="","",Mitarbeitende!K13)</f>
        <v/>
      </c>
      <c r="H19" s="229" t="str">
        <f t="shared" si="5"/>
        <v/>
      </c>
      <c r="I19" s="229" t="str">
        <f>+Zusammenfassung!T11</f>
        <v/>
      </c>
      <c r="J19" s="230" t="str">
        <f t="shared" si="6"/>
        <v/>
      </c>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4"/>
      <c r="AP19" s="173"/>
      <c r="BK19" s="175"/>
      <c r="BL19" s="175"/>
      <c r="BM19" s="175"/>
      <c r="BN19" s="175"/>
      <c r="BO19" s="175"/>
    </row>
    <row r="20" spans="4:67" x14ac:dyDescent="0.25">
      <c r="D20" s="172"/>
      <c r="E20" s="227" t="str">
        <f>+IF(Mitarbeitende!D14="","",Mitarbeitende!D14)</f>
        <v/>
      </c>
      <c r="F20" s="228" t="str">
        <f>+IF(Mitarbeitende!E14="","",Mitarbeitende!E14&amp;" "&amp;Mitarbeitende!F14)</f>
        <v/>
      </c>
      <c r="G20" s="229" t="str">
        <f>+IF(Mitarbeitende!K14="","",Mitarbeitende!K14)</f>
        <v/>
      </c>
      <c r="H20" s="229" t="str">
        <f t="shared" si="5"/>
        <v/>
      </c>
      <c r="I20" s="229" t="str">
        <f>+Zusammenfassung!T12</f>
        <v/>
      </c>
      <c r="J20" s="230" t="str">
        <f t="shared" si="6"/>
        <v/>
      </c>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4"/>
      <c r="AP20" s="173"/>
      <c r="AR20" s="178"/>
      <c r="BK20" s="175"/>
      <c r="BL20" s="175"/>
      <c r="BM20" s="175"/>
      <c r="BN20" s="175"/>
      <c r="BO20" s="175"/>
    </row>
    <row r="21" spans="4:67" x14ac:dyDescent="0.25">
      <c r="D21" s="172"/>
      <c r="E21" s="227" t="str">
        <f>+IF(Mitarbeitende!D15="","",Mitarbeitende!D15)</f>
        <v/>
      </c>
      <c r="F21" s="228" t="str">
        <f>+IF(Mitarbeitende!E15="","",Mitarbeitende!E15&amp;" "&amp;Mitarbeitende!F15)</f>
        <v/>
      </c>
      <c r="G21" s="229" t="str">
        <f>+IF(Mitarbeitende!K15="","",Mitarbeitende!K15)</f>
        <v/>
      </c>
      <c r="H21" s="229" t="str">
        <f t="shared" si="5"/>
        <v/>
      </c>
      <c r="I21" s="229" t="str">
        <f>+Zusammenfassung!T13</f>
        <v/>
      </c>
      <c r="J21" s="230" t="str">
        <f t="shared" si="6"/>
        <v/>
      </c>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4"/>
      <c r="AP21" s="173"/>
      <c r="BK21" s="175"/>
      <c r="BL21" s="175"/>
      <c r="BM21" s="175"/>
      <c r="BN21" s="175"/>
      <c r="BO21" s="175"/>
    </row>
    <row r="22" spans="4:67" x14ac:dyDescent="0.25">
      <c r="D22" s="172"/>
      <c r="E22" s="227" t="str">
        <f>+IF(Mitarbeitende!D16="","",Mitarbeitende!D16)</f>
        <v/>
      </c>
      <c r="F22" s="228" t="str">
        <f>+IF(Mitarbeitende!E16="","",Mitarbeitende!E16&amp;" "&amp;Mitarbeitende!F16)</f>
        <v/>
      </c>
      <c r="G22" s="229" t="str">
        <f>+IF(Mitarbeitende!K16="","",Mitarbeitende!K16)</f>
        <v/>
      </c>
      <c r="H22" s="229" t="str">
        <f t="shared" si="5"/>
        <v/>
      </c>
      <c r="I22" s="229" t="str">
        <f>+Zusammenfassung!T14</f>
        <v/>
      </c>
      <c r="J22" s="230" t="str">
        <f t="shared" si="6"/>
        <v/>
      </c>
      <c r="K22" s="192"/>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4"/>
      <c r="AP22" s="173"/>
      <c r="BK22" s="175"/>
      <c r="BL22" s="175"/>
      <c r="BM22" s="175"/>
      <c r="BN22" s="175"/>
      <c r="BO22" s="175"/>
    </row>
    <row r="23" spans="4:67" x14ac:dyDescent="0.25">
      <c r="D23" s="172"/>
      <c r="E23" s="227" t="str">
        <f>+IF(Mitarbeitende!D17="","",Mitarbeitende!D17)</f>
        <v/>
      </c>
      <c r="F23" s="228" t="str">
        <f>+IF(Mitarbeitende!E17="","",Mitarbeitende!E17&amp;" "&amp;Mitarbeitende!F17)</f>
        <v/>
      </c>
      <c r="G23" s="229" t="str">
        <f>+IF(Mitarbeitende!K17="","",Mitarbeitende!K17)</f>
        <v/>
      </c>
      <c r="H23" s="229" t="str">
        <f t="shared" si="5"/>
        <v/>
      </c>
      <c r="I23" s="229" t="str">
        <f>+Zusammenfassung!T15</f>
        <v/>
      </c>
      <c r="J23" s="230" t="str">
        <f t="shared" si="6"/>
        <v/>
      </c>
      <c r="K23" s="192"/>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4"/>
      <c r="AP23" s="173"/>
      <c r="BK23" s="175"/>
      <c r="BL23" s="175"/>
      <c r="BM23" s="175"/>
      <c r="BN23" s="175"/>
      <c r="BO23" s="175"/>
    </row>
    <row r="24" spans="4:67" x14ac:dyDescent="0.25">
      <c r="D24" s="172"/>
      <c r="E24" s="227" t="str">
        <f>+IF(Mitarbeitende!D18="","",Mitarbeitende!D18)</f>
        <v/>
      </c>
      <c r="F24" s="228" t="str">
        <f>+IF(Mitarbeitende!E18="","",Mitarbeitende!E18&amp;" "&amp;Mitarbeitende!F18)</f>
        <v/>
      </c>
      <c r="G24" s="229" t="str">
        <f>+IF(Mitarbeitende!K18="","",Mitarbeitende!K18)</f>
        <v/>
      </c>
      <c r="H24" s="229" t="str">
        <f t="shared" si="5"/>
        <v/>
      </c>
      <c r="I24" s="229" t="str">
        <f>+Zusammenfassung!T16</f>
        <v/>
      </c>
      <c r="J24" s="230" t="str">
        <f t="shared" si="6"/>
        <v/>
      </c>
      <c r="K24" s="192"/>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4"/>
      <c r="AP24" s="173"/>
      <c r="BK24" s="175"/>
      <c r="BL24" s="175"/>
      <c r="BM24" s="175"/>
      <c r="BN24" s="175"/>
      <c r="BO24" s="175"/>
    </row>
    <row r="25" spans="4:67" x14ac:dyDescent="0.25">
      <c r="D25" s="172"/>
      <c r="E25" s="227" t="str">
        <f>+IF(Mitarbeitende!D19="","",Mitarbeitende!D19)</f>
        <v/>
      </c>
      <c r="F25" s="228" t="str">
        <f>+IF(Mitarbeitende!E19="","",Mitarbeitende!E19&amp;" "&amp;Mitarbeitende!F19)</f>
        <v/>
      </c>
      <c r="G25" s="229" t="str">
        <f>+IF(Mitarbeitende!K19="","",Mitarbeitende!K19)</f>
        <v/>
      </c>
      <c r="H25" s="229" t="str">
        <f t="shared" si="5"/>
        <v/>
      </c>
      <c r="I25" s="229" t="str">
        <f>+Zusammenfassung!T17</f>
        <v/>
      </c>
      <c r="J25" s="230" t="str">
        <f t="shared" si="6"/>
        <v/>
      </c>
      <c r="K25" s="192"/>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4"/>
      <c r="AP25" s="173"/>
      <c r="BK25" s="175"/>
      <c r="BL25" s="175"/>
      <c r="BM25" s="175"/>
      <c r="BN25" s="175"/>
      <c r="BO25" s="175"/>
    </row>
    <row r="26" spans="4:67" x14ac:dyDescent="0.25">
      <c r="D26" s="172"/>
      <c r="E26" s="227" t="str">
        <f>+IF(Mitarbeitende!D20="","",Mitarbeitende!D20)</f>
        <v/>
      </c>
      <c r="F26" s="228" t="str">
        <f>+IF(Mitarbeitende!E20="","",Mitarbeitende!E20&amp;" "&amp;Mitarbeitende!F20)</f>
        <v/>
      </c>
      <c r="G26" s="229" t="str">
        <f>+IF(Mitarbeitende!K20="","",Mitarbeitende!K20)</f>
        <v/>
      </c>
      <c r="H26" s="229" t="str">
        <f t="shared" si="5"/>
        <v/>
      </c>
      <c r="I26" s="229" t="str">
        <f>+Zusammenfassung!T18</f>
        <v/>
      </c>
      <c r="J26" s="230" t="str">
        <f t="shared" si="6"/>
        <v/>
      </c>
      <c r="K26" s="192"/>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4"/>
      <c r="AP26" s="173"/>
      <c r="BK26" s="175"/>
      <c r="BL26" s="175"/>
      <c r="BM26" s="175"/>
      <c r="BN26" s="175"/>
      <c r="BO26" s="175"/>
    </row>
    <row r="27" spans="4:67" x14ac:dyDescent="0.25">
      <c r="D27" s="172"/>
      <c r="E27" s="227" t="str">
        <f>+IF(Mitarbeitende!D21="","",Mitarbeitende!D21)</f>
        <v/>
      </c>
      <c r="F27" s="228" t="str">
        <f>+IF(Mitarbeitende!E21="","",Mitarbeitende!E21&amp;" "&amp;Mitarbeitende!F21)</f>
        <v/>
      </c>
      <c r="G27" s="229" t="str">
        <f>+IF(Mitarbeitende!K21="","",Mitarbeitende!K21)</f>
        <v/>
      </c>
      <c r="H27" s="229" t="str">
        <f t="shared" si="5"/>
        <v/>
      </c>
      <c r="I27" s="229" t="str">
        <f>+Zusammenfassung!T19</f>
        <v/>
      </c>
      <c r="J27" s="230" t="str">
        <f t="shared" si="6"/>
        <v/>
      </c>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4"/>
      <c r="AP27" s="173"/>
      <c r="BK27" s="175"/>
      <c r="BL27" s="175"/>
      <c r="BM27" s="175"/>
      <c r="BN27" s="175"/>
      <c r="BO27" s="175"/>
    </row>
    <row r="28" spans="4:67" x14ac:dyDescent="0.25">
      <c r="D28" s="172"/>
      <c r="E28" s="227" t="str">
        <f>+IF(Mitarbeitende!D22="","",Mitarbeitende!D22)</f>
        <v/>
      </c>
      <c r="F28" s="228" t="str">
        <f>+IF(Mitarbeitende!E22="","",Mitarbeitende!E22&amp;" "&amp;Mitarbeitende!F22)</f>
        <v/>
      </c>
      <c r="G28" s="229" t="str">
        <f>+IF(Mitarbeitende!K22="","",Mitarbeitende!K22)</f>
        <v/>
      </c>
      <c r="H28" s="229" t="str">
        <f t="shared" si="5"/>
        <v/>
      </c>
      <c r="I28" s="229" t="str">
        <f>+Zusammenfassung!T20</f>
        <v/>
      </c>
      <c r="J28" s="230" t="str">
        <f t="shared" si="6"/>
        <v/>
      </c>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4"/>
      <c r="AP28" s="173"/>
      <c r="BK28" s="175"/>
      <c r="BL28" s="175"/>
      <c r="BM28" s="175"/>
      <c r="BN28" s="175"/>
      <c r="BO28" s="175"/>
    </row>
    <row r="29" spans="4:67" x14ac:dyDescent="0.25">
      <c r="D29" s="172"/>
      <c r="E29" s="227" t="str">
        <f>+IF(Mitarbeitende!D23="","",Mitarbeitende!D23)</f>
        <v/>
      </c>
      <c r="F29" s="228" t="str">
        <f>+IF(Mitarbeitende!E23="","",Mitarbeitende!E23&amp;" "&amp;Mitarbeitende!F23)</f>
        <v/>
      </c>
      <c r="G29" s="229" t="str">
        <f>+IF(Mitarbeitende!K23="","",Mitarbeitende!K23)</f>
        <v/>
      </c>
      <c r="H29" s="229" t="str">
        <f t="shared" si="5"/>
        <v/>
      </c>
      <c r="I29" s="229" t="str">
        <f>+Zusammenfassung!T21</f>
        <v/>
      </c>
      <c r="J29" s="230" t="str">
        <f t="shared" si="6"/>
        <v/>
      </c>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4"/>
      <c r="AP29" s="173"/>
      <c r="BK29" s="175"/>
      <c r="BL29" s="175"/>
      <c r="BM29" s="175"/>
      <c r="BN29" s="175"/>
      <c r="BO29" s="175"/>
    </row>
    <row r="30" spans="4:67" x14ac:dyDescent="0.25">
      <c r="D30" s="172"/>
      <c r="E30" s="227" t="str">
        <f>+IF(Mitarbeitende!D24="","",Mitarbeitende!D24)</f>
        <v/>
      </c>
      <c r="F30" s="228" t="str">
        <f>+IF(Mitarbeitende!E24="","",Mitarbeitende!E24&amp;" "&amp;Mitarbeitende!F24)</f>
        <v/>
      </c>
      <c r="G30" s="229" t="str">
        <f>+IF(Mitarbeitende!K24="","",Mitarbeitende!K24)</f>
        <v/>
      </c>
      <c r="H30" s="229" t="str">
        <f t="shared" si="5"/>
        <v/>
      </c>
      <c r="I30" s="229" t="str">
        <f>+Zusammenfassung!T22</f>
        <v/>
      </c>
      <c r="J30" s="230" t="str">
        <f t="shared" si="6"/>
        <v/>
      </c>
      <c r="K30" s="19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4"/>
      <c r="AP30" s="173"/>
      <c r="BK30" s="175"/>
      <c r="BL30" s="175"/>
      <c r="BM30" s="175"/>
      <c r="BN30" s="175"/>
      <c r="BO30" s="175"/>
    </row>
    <row r="31" spans="4:67" x14ac:dyDescent="0.25">
      <c r="D31" s="172"/>
      <c r="E31" s="227" t="str">
        <f>+IF(Mitarbeitende!D25="","",Mitarbeitende!D25)</f>
        <v/>
      </c>
      <c r="F31" s="228" t="str">
        <f>+IF(Mitarbeitende!E25="","",Mitarbeitende!E25&amp;" "&amp;Mitarbeitende!F25)</f>
        <v/>
      </c>
      <c r="G31" s="229" t="str">
        <f>+IF(Mitarbeitende!K25="","",Mitarbeitende!K25)</f>
        <v/>
      </c>
      <c r="H31" s="229" t="str">
        <f t="shared" si="5"/>
        <v/>
      </c>
      <c r="I31" s="229" t="str">
        <f>+Zusammenfassung!T23</f>
        <v/>
      </c>
      <c r="J31" s="230" t="str">
        <f t="shared" si="6"/>
        <v/>
      </c>
      <c r="K31" s="192"/>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4"/>
      <c r="AP31" s="173"/>
      <c r="BK31" s="175"/>
      <c r="BL31" s="175"/>
      <c r="BM31" s="175"/>
      <c r="BN31" s="175"/>
      <c r="BO31" s="175"/>
    </row>
    <row r="32" spans="4:67" x14ac:dyDescent="0.25">
      <c r="D32" s="172"/>
      <c r="E32" s="227" t="str">
        <f>+IF(Mitarbeitende!D26="","",Mitarbeitende!D26)</f>
        <v/>
      </c>
      <c r="F32" s="228" t="str">
        <f>+IF(Mitarbeitende!E26="","",Mitarbeitende!E26&amp;" "&amp;Mitarbeitende!F26)</f>
        <v/>
      </c>
      <c r="G32" s="229" t="str">
        <f>+IF(Mitarbeitende!K26="","",Mitarbeitende!K26)</f>
        <v/>
      </c>
      <c r="H32" s="229" t="str">
        <f t="shared" si="5"/>
        <v/>
      </c>
      <c r="I32" s="229" t="str">
        <f>+Zusammenfassung!T24</f>
        <v/>
      </c>
      <c r="J32" s="230" t="str">
        <f t="shared" si="6"/>
        <v/>
      </c>
      <c r="K32" s="192"/>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c r="AP32" s="173"/>
      <c r="BK32" s="175"/>
      <c r="BL32" s="175"/>
      <c r="BM32" s="175"/>
      <c r="BN32" s="175"/>
      <c r="BO32" s="175"/>
    </row>
    <row r="33" spans="4:67" x14ac:dyDescent="0.25">
      <c r="D33" s="172"/>
      <c r="E33" s="227" t="str">
        <f>+IF(Mitarbeitende!D27="","",Mitarbeitende!D27)</f>
        <v/>
      </c>
      <c r="F33" s="228" t="str">
        <f>+IF(Mitarbeitende!E27="","",Mitarbeitende!E27&amp;" "&amp;Mitarbeitende!F27)</f>
        <v/>
      </c>
      <c r="G33" s="229" t="str">
        <f>+IF(Mitarbeitende!K27="","",Mitarbeitende!K27)</f>
        <v/>
      </c>
      <c r="H33" s="229" t="str">
        <f t="shared" si="5"/>
        <v/>
      </c>
      <c r="I33" s="229" t="str">
        <f>+Zusammenfassung!T25</f>
        <v/>
      </c>
      <c r="J33" s="230" t="str">
        <f t="shared" si="6"/>
        <v/>
      </c>
      <c r="K33" s="192"/>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173"/>
      <c r="BK33" s="175"/>
      <c r="BL33" s="175"/>
      <c r="BM33" s="175"/>
      <c r="BN33" s="175"/>
      <c r="BO33" s="175"/>
    </row>
    <row r="34" spans="4:67" x14ac:dyDescent="0.25">
      <c r="D34" s="172"/>
      <c r="E34" s="227" t="str">
        <f>+IF(Mitarbeitende!D28="","",Mitarbeitende!D28)</f>
        <v/>
      </c>
      <c r="F34" s="228" t="str">
        <f>+IF(Mitarbeitende!E28="","",Mitarbeitende!E28&amp;" "&amp;Mitarbeitende!F28)</f>
        <v/>
      </c>
      <c r="G34" s="229" t="str">
        <f>+IF(Mitarbeitende!K28="","",Mitarbeitende!K28)</f>
        <v/>
      </c>
      <c r="H34" s="229" t="str">
        <f t="shared" si="5"/>
        <v/>
      </c>
      <c r="I34" s="229" t="str">
        <f>+Zusammenfassung!T26</f>
        <v/>
      </c>
      <c r="J34" s="230" t="str">
        <f t="shared" si="6"/>
        <v/>
      </c>
      <c r="K34" s="192"/>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4"/>
      <c r="AP34" s="173"/>
      <c r="BK34" s="175"/>
      <c r="BL34" s="175"/>
      <c r="BM34" s="175"/>
      <c r="BN34" s="175"/>
      <c r="BO34" s="175"/>
    </row>
    <row r="35" spans="4:67" x14ac:dyDescent="0.25">
      <c r="D35" s="172"/>
      <c r="E35" s="227" t="str">
        <f>+IF(Mitarbeitende!D29="","",Mitarbeitende!D29)</f>
        <v/>
      </c>
      <c r="F35" s="228" t="str">
        <f>+IF(Mitarbeitende!E29="","",Mitarbeitende!E29&amp;" "&amp;Mitarbeitende!F29)</f>
        <v/>
      </c>
      <c r="G35" s="229" t="str">
        <f>+IF(Mitarbeitende!K29="","",Mitarbeitende!K29)</f>
        <v/>
      </c>
      <c r="H35" s="229" t="str">
        <f t="shared" si="5"/>
        <v/>
      </c>
      <c r="I35" s="229" t="str">
        <f>+Zusammenfassung!T27</f>
        <v/>
      </c>
      <c r="J35" s="230" t="str">
        <f t="shared" si="6"/>
        <v/>
      </c>
      <c r="K35" s="192"/>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4"/>
      <c r="AP35" s="173"/>
      <c r="BK35" s="175"/>
      <c r="BL35" s="175"/>
      <c r="BM35" s="175"/>
      <c r="BN35" s="175"/>
      <c r="BO35" s="175"/>
    </row>
    <row r="36" spans="4:67" x14ac:dyDescent="0.25">
      <c r="D36" s="172"/>
      <c r="E36" s="227" t="str">
        <f>+IF(Mitarbeitende!D30="","",Mitarbeitende!D30)</f>
        <v/>
      </c>
      <c r="F36" s="228" t="str">
        <f>+IF(Mitarbeitende!E30="","",Mitarbeitende!E30&amp;" "&amp;Mitarbeitende!F30)</f>
        <v/>
      </c>
      <c r="G36" s="229" t="str">
        <f>+IF(Mitarbeitende!K30="","",Mitarbeitende!K30)</f>
        <v/>
      </c>
      <c r="H36" s="229" t="str">
        <f t="shared" si="5"/>
        <v/>
      </c>
      <c r="I36" s="229" t="str">
        <f>+Zusammenfassung!T28</f>
        <v/>
      </c>
      <c r="J36" s="230" t="str">
        <f t="shared" si="6"/>
        <v/>
      </c>
      <c r="K36" s="192"/>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4"/>
      <c r="AP36" s="173"/>
      <c r="BK36" s="175"/>
      <c r="BL36" s="175"/>
      <c r="BM36" s="175"/>
      <c r="BN36" s="175"/>
      <c r="BO36" s="175"/>
    </row>
    <row r="37" spans="4:67" x14ac:dyDescent="0.25">
      <c r="D37" s="172"/>
      <c r="E37" s="227" t="str">
        <f>+IF(Mitarbeitende!D31="","",Mitarbeitende!D31)</f>
        <v/>
      </c>
      <c r="F37" s="228" t="str">
        <f>+IF(Mitarbeitende!E31="","",Mitarbeitende!E31&amp;" "&amp;Mitarbeitende!F31)</f>
        <v/>
      </c>
      <c r="G37" s="229" t="str">
        <f>+IF(Mitarbeitende!K31="","",Mitarbeitende!K31)</f>
        <v/>
      </c>
      <c r="H37" s="229" t="str">
        <f t="shared" si="5"/>
        <v/>
      </c>
      <c r="I37" s="229" t="str">
        <f>+Zusammenfassung!T29</f>
        <v/>
      </c>
      <c r="J37" s="230" t="str">
        <f t="shared" si="6"/>
        <v/>
      </c>
      <c r="K37" s="192"/>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73"/>
      <c r="BK37" s="175"/>
      <c r="BL37" s="175"/>
      <c r="BM37" s="175"/>
      <c r="BN37" s="175"/>
      <c r="BO37" s="175"/>
    </row>
    <row r="38" spans="4:67" x14ac:dyDescent="0.25">
      <c r="D38" s="172"/>
      <c r="E38" s="227" t="str">
        <f>+IF(Mitarbeitende!D32="","",Mitarbeitende!D32)</f>
        <v/>
      </c>
      <c r="F38" s="228" t="str">
        <f>+IF(Mitarbeitende!E32="","",Mitarbeitende!E32&amp;" "&amp;Mitarbeitende!F32)</f>
        <v/>
      </c>
      <c r="G38" s="229" t="str">
        <f>+IF(Mitarbeitende!K32="","",Mitarbeitende!K32)</f>
        <v/>
      </c>
      <c r="H38" s="229" t="str">
        <f t="shared" si="5"/>
        <v/>
      </c>
      <c r="I38" s="229" t="str">
        <f>+Zusammenfassung!T30</f>
        <v/>
      </c>
      <c r="J38" s="230" t="str">
        <f t="shared" si="6"/>
        <v/>
      </c>
      <c r="K38" s="192"/>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4"/>
      <c r="AP38" s="173"/>
      <c r="BK38" s="175"/>
      <c r="BL38" s="175"/>
      <c r="BM38" s="175"/>
      <c r="BN38" s="175"/>
      <c r="BO38" s="175"/>
    </row>
    <row r="39" spans="4:67" x14ac:dyDescent="0.25">
      <c r="D39" s="172"/>
      <c r="E39" s="227" t="str">
        <f>+IF(Mitarbeitende!D33="","",Mitarbeitende!D33)</f>
        <v/>
      </c>
      <c r="F39" s="228" t="str">
        <f>+IF(Mitarbeitende!E33="","",Mitarbeitende!E33&amp;" "&amp;Mitarbeitende!F33)</f>
        <v/>
      </c>
      <c r="G39" s="229" t="str">
        <f>+IF(Mitarbeitende!K33="","",Mitarbeitende!K33)</f>
        <v/>
      </c>
      <c r="H39" s="229" t="str">
        <f t="shared" si="5"/>
        <v/>
      </c>
      <c r="I39" s="229" t="str">
        <f>+Zusammenfassung!T31</f>
        <v/>
      </c>
      <c r="J39" s="230" t="str">
        <f t="shared" si="6"/>
        <v/>
      </c>
      <c r="K39" s="192"/>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73"/>
      <c r="BK39" s="175"/>
      <c r="BL39" s="175"/>
      <c r="BM39" s="175"/>
      <c r="BN39" s="175"/>
      <c r="BO39" s="175"/>
    </row>
    <row r="40" spans="4:67" x14ac:dyDescent="0.25">
      <c r="D40" s="172"/>
      <c r="E40" s="227" t="str">
        <f>+IF(Mitarbeitende!D34="","",Mitarbeitende!D34)</f>
        <v/>
      </c>
      <c r="F40" s="228" t="str">
        <f>+IF(Mitarbeitende!E34="","",Mitarbeitende!E34&amp;" "&amp;Mitarbeitende!F34)</f>
        <v/>
      </c>
      <c r="G40" s="229" t="str">
        <f>+IF(Mitarbeitende!K34="","",Mitarbeitende!K34)</f>
        <v/>
      </c>
      <c r="H40" s="229" t="str">
        <f t="shared" si="5"/>
        <v/>
      </c>
      <c r="I40" s="229" t="str">
        <f>+Zusammenfassung!T32</f>
        <v/>
      </c>
      <c r="J40" s="230" t="str">
        <f t="shared" si="6"/>
        <v/>
      </c>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73"/>
      <c r="BK40" s="175"/>
      <c r="BL40" s="175"/>
      <c r="BM40" s="175"/>
      <c r="BN40" s="175"/>
      <c r="BO40" s="175"/>
    </row>
    <row r="41" spans="4:67" x14ac:dyDescent="0.25">
      <c r="D41" s="172"/>
      <c r="E41" s="227" t="str">
        <f>+IF(Mitarbeitende!D35="","",Mitarbeitende!D35)</f>
        <v/>
      </c>
      <c r="F41" s="228" t="str">
        <f>+IF(Mitarbeitende!E35="","",Mitarbeitende!E35&amp;" "&amp;Mitarbeitende!F35)</f>
        <v/>
      </c>
      <c r="G41" s="229" t="str">
        <f>+IF(Mitarbeitende!K35="","",Mitarbeitende!K35)</f>
        <v/>
      </c>
      <c r="H41" s="229" t="str">
        <f t="shared" si="5"/>
        <v/>
      </c>
      <c r="I41" s="229" t="str">
        <f>+Zusammenfassung!T33</f>
        <v/>
      </c>
      <c r="J41" s="230" t="str">
        <f t="shared" si="6"/>
        <v/>
      </c>
      <c r="K41" s="192"/>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4"/>
      <c r="AP41" s="173"/>
      <c r="BK41" s="175"/>
      <c r="BL41" s="175"/>
      <c r="BM41" s="175"/>
      <c r="BN41" s="175"/>
      <c r="BO41" s="175"/>
    </row>
    <row r="42" spans="4:67" x14ac:dyDescent="0.25">
      <c r="D42" s="172"/>
      <c r="E42" s="227" t="str">
        <f>+IF(Mitarbeitende!D36="","",Mitarbeitende!D36)</f>
        <v/>
      </c>
      <c r="F42" s="228" t="str">
        <f>+IF(Mitarbeitende!E36="","",Mitarbeitende!E36&amp;" "&amp;Mitarbeitende!F36)</f>
        <v/>
      </c>
      <c r="G42" s="229" t="str">
        <f>+IF(Mitarbeitende!K36="","",Mitarbeitende!K36)</f>
        <v/>
      </c>
      <c r="H42" s="229" t="str">
        <f t="shared" si="5"/>
        <v/>
      </c>
      <c r="I42" s="229" t="str">
        <f>+Zusammenfassung!T34</f>
        <v/>
      </c>
      <c r="J42" s="230" t="str">
        <f t="shared" si="6"/>
        <v/>
      </c>
      <c r="K42" s="192"/>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73"/>
      <c r="BK42" s="175"/>
      <c r="BL42" s="175"/>
      <c r="BM42" s="175"/>
      <c r="BN42" s="175"/>
      <c r="BO42" s="175"/>
    </row>
    <row r="43" spans="4:67" x14ac:dyDescent="0.25">
      <c r="D43" s="172"/>
      <c r="E43" s="227" t="str">
        <f>+IF(Mitarbeitende!D37="","",Mitarbeitende!D37)</f>
        <v/>
      </c>
      <c r="F43" s="228" t="str">
        <f>+IF(Mitarbeitende!E37="","",Mitarbeitende!E37&amp;" "&amp;Mitarbeitende!F37)</f>
        <v/>
      </c>
      <c r="G43" s="229" t="str">
        <f>+IF(Mitarbeitende!K37="","",Mitarbeitende!K37)</f>
        <v/>
      </c>
      <c r="H43" s="229" t="str">
        <f t="shared" si="5"/>
        <v/>
      </c>
      <c r="I43" s="229" t="str">
        <f>+Zusammenfassung!T35</f>
        <v/>
      </c>
      <c r="J43" s="230" t="str">
        <f t="shared" si="6"/>
        <v/>
      </c>
      <c r="K43" s="192"/>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73"/>
      <c r="BK43" s="175"/>
      <c r="BL43" s="175"/>
      <c r="BM43" s="175"/>
      <c r="BN43" s="175"/>
      <c r="BO43" s="175"/>
    </row>
    <row r="44" spans="4:67" x14ac:dyDescent="0.25">
      <c r="D44" s="172"/>
      <c r="E44" s="227" t="str">
        <f>+IF(Mitarbeitende!D38="","",Mitarbeitende!D38)</f>
        <v/>
      </c>
      <c r="F44" s="228" t="str">
        <f>+IF(Mitarbeitende!E38="","",Mitarbeitende!E38&amp;" "&amp;Mitarbeitende!F38)</f>
        <v/>
      </c>
      <c r="G44" s="229" t="str">
        <f>+IF(Mitarbeitende!K38="","",Mitarbeitende!K38)</f>
        <v/>
      </c>
      <c r="H44" s="229" t="str">
        <f t="shared" si="5"/>
        <v/>
      </c>
      <c r="I44" s="229" t="str">
        <f>+Zusammenfassung!T36</f>
        <v/>
      </c>
      <c r="J44" s="230" t="str">
        <f t="shared" si="6"/>
        <v/>
      </c>
      <c r="K44" s="192"/>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4"/>
      <c r="AP44" s="173"/>
      <c r="BK44" s="175"/>
      <c r="BL44" s="175"/>
      <c r="BM44" s="175"/>
      <c r="BN44" s="175"/>
      <c r="BO44" s="175"/>
    </row>
    <row r="45" spans="4:67" x14ac:dyDescent="0.25">
      <c r="D45" s="172"/>
      <c r="E45" s="227" t="str">
        <f>+IF(Mitarbeitende!D39="","",Mitarbeitende!D39)</f>
        <v/>
      </c>
      <c r="F45" s="228" t="str">
        <f>+IF(Mitarbeitende!E39="","",Mitarbeitende!E39&amp;" "&amp;Mitarbeitende!F39)</f>
        <v/>
      </c>
      <c r="G45" s="229" t="str">
        <f>+IF(Mitarbeitende!K39="","",Mitarbeitende!K39)</f>
        <v/>
      </c>
      <c r="H45" s="229" t="str">
        <f t="shared" si="5"/>
        <v/>
      </c>
      <c r="I45" s="229" t="str">
        <f>+Zusammenfassung!T37</f>
        <v/>
      </c>
      <c r="J45" s="230" t="str">
        <f t="shared" si="6"/>
        <v/>
      </c>
      <c r="K45" s="192"/>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73"/>
      <c r="BK45" s="175"/>
      <c r="BL45" s="175"/>
      <c r="BM45" s="175"/>
      <c r="BN45" s="175"/>
      <c r="BO45" s="175"/>
    </row>
    <row r="46" spans="4:67" x14ac:dyDescent="0.25">
      <c r="D46" s="172"/>
      <c r="E46" s="227" t="str">
        <f>+IF(Mitarbeitende!D40="","",Mitarbeitende!D40)</f>
        <v/>
      </c>
      <c r="F46" s="228" t="str">
        <f>+IF(Mitarbeitende!E40="","",Mitarbeitende!E40&amp;" "&amp;Mitarbeitende!F40)</f>
        <v/>
      </c>
      <c r="G46" s="229" t="str">
        <f>+IF(Mitarbeitende!K40="","",Mitarbeitende!K40)</f>
        <v/>
      </c>
      <c r="H46" s="229" t="str">
        <f t="shared" si="5"/>
        <v/>
      </c>
      <c r="I46" s="229" t="str">
        <f>+Zusammenfassung!T38</f>
        <v/>
      </c>
      <c r="J46" s="230" t="str">
        <f t="shared" si="6"/>
        <v/>
      </c>
      <c r="K46" s="192"/>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4"/>
      <c r="AP46" s="173"/>
      <c r="BK46" s="175"/>
      <c r="BL46" s="175"/>
      <c r="BM46" s="175"/>
      <c r="BN46" s="175"/>
      <c r="BO46" s="175"/>
    </row>
    <row r="47" spans="4:67" x14ac:dyDescent="0.25">
      <c r="D47" s="172"/>
      <c r="E47" s="227" t="str">
        <f>+IF(Mitarbeitende!D41="","",Mitarbeitende!D41)</f>
        <v/>
      </c>
      <c r="F47" s="228" t="str">
        <f>+IF(Mitarbeitende!E41="","",Mitarbeitende!E41&amp;" "&amp;Mitarbeitende!F41)</f>
        <v/>
      </c>
      <c r="G47" s="229" t="str">
        <f>+IF(Mitarbeitende!K41="","",Mitarbeitende!K41)</f>
        <v/>
      </c>
      <c r="H47" s="229" t="str">
        <f t="shared" si="5"/>
        <v/>
      </c>
      <c r="I47" s="229" t="str">
        <f>+Zusammenfassung!T39</f>
        <v/>
      </c>
      <c r="J47" s="230" t="str">
        <f t="shared" si="6"/>
        <v/>
      </c>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4"/>
      <c r="AP47" s="173"/>
      <c r="BK47" s="175"/>
      <c r="BL47" s="175"/>
      <c r="BM47" s="175"/>
      <c r="BN47" s="175"/>
      <c r="BO47" s="175"/>
    </row>
    <row r="48" spans="4:67" x14ac:dyDescent="0.25">
      <c r="D48" s="172"/>
      <c r="E48" s="227" t="str">
        <f>+IF(Mitarbeitende!D42="","",Mitarbeitende!D42)</f>
        <v/>
      </c>
      <c r="F48" s="228" t="str">
        <f>+IF(Mitarbeitende!E42="","",Mitarbeitende!E42&amp;" "&amp;Mitarbeitende!F42)</f>
        <v/>
      </c>
      <c r="G48" s="229" t="str">
        <f>+IF(Mitarbeitende!K42="","",Mitarbeitende!K42)</f>
        <v/>
      </c>
      <c r="H48" s="229" t="str">
        <f t="shared" si="5"/>
        <v/>
      </c>
      <c r="I48" s="229" t="str">
        <f>+Zusammenfassung!T40</f>
        <v/>
      </c>
      <c r="J48" s="230" t="str">
        <f t="shared" si="6"/>
        <v/>
      </c>
      <c r="K48" s="192"/>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4"/>
      <c r="AP48" s="173"/>
      <c r="BK48" s="175"/>
      <c r="BL48" s="175"/>
      <c r="BM48" s="175"/>
      <c r="BN48" s="175"/>
      <c r="BO48" s="175"/>
    </row>
    <row r="49" spans="4:67" x14ac:dyDescent="0.25">
      <c r="D49" s="172"/>
      <c r="E49" s="227" t="str">
        <f>+IF(Mitarbeitende!D43="","",Mitarbeitende!D43)</f>
        <v/>
      </c>
      <c r="F49" s="228" t="str">
        <f>+IF(Mitarbeitende!E43="","",Mitarbeitende!E43&amp;" "&amp;Mitarbeitende!F43)</f>
        <v/>
      </c>
      <c r="G49" s="229" t="str">
        <f>+IF(Mitarbeitende!K43="","",Mitarbeitende!K43)</f>
        <v/>
      </c>
      <c r="H49" s="229" t="str">
        <f t="shared" si="5"/>
        <v/>
      </c>
      <c r="I49" s="229" t="str">
        <f>+Zusammenfassung!T41</f>
        <v/>
      </c>
      <c r="J49" s="230" t="str">
        <f t="shared" si="6"/>
        <v/>
      </c>
      <c r="K49" s="192"/>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173"/>
      <c r="BK49" s="175"/>
      <c r="BL49" s="175"/>
      <c r="BM49" s="175"/>
      <c r="BN49" s="175"/>
      <c r="BO49" s="175"/>
    </row>
    <row r="50" spans="4:67" x14ac:dyDescent="0.25">
      <c r="D50" s="172"/>
      <c r="E50" s="227" t="str">
        <f>+IF(Mitarbeitende!D44="","",Mitarbeitende!D44)</f>
        <v/>
      </c>
      <c r="F50" s="228" t="str">
        <f>+IF(Mitarbeitende!E44="","",Mitarbeitende!E44&amp;" "&amp;Mitarbeitende!F44)</f>
        <v/>
      </c>
      <c r="G50" s="229" t="str">
        <f>+IF(Mitarbeitende!K44="","",Mitarbeitende!K44)</f>
        <v/>
      </c>
      <c r="H50" s="229" t="str">
        <f t="shared" si="5"/>
        <v/>
      </c>
      <c r="I50" s="229" t="str">
        <f>+Zusammenfassung!T42</f>
        <v/>
      </c>
      <c r="J50" s="230" t="str">
        <f t="shared" si="6"/>
        <v/>
      </c>
      <c r="K50" s="192"/>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4"/>
      <c r="AP50" s="173"/>
      <c r="BK50" s="175"/>
      <c r="BL50" s="175"/>
      <c r="BM50" s="175"/>
      <c r="BN50" s="175"/>
      <c r="BO50" s="175"/>
    </row>
    <row r="51" spans="4:67" x14ac:dyDescent="0.25">
      <c r="D51" s="172"/>
      <c r="E51" s="227" t="str">
        <f>+IF(Mitarbeitende!D45="","",Mitarbeitende!D45)</f>
        <v/>
      </c>
      <c r="F51" s="228" t="str">
        <f>+IF(Mitarbeitende!E45="","",Mitarbeitende!E45&amp;" "&amp;Mitarbeitende!F45)</f>
        <v/>
      </c>
      <c r="G51" s="229" t="str">
        <f>+IF(Mitarbeitende!K45="","",Mitarbeitende!K45)</f>
        <v/>
      </c>
      <c r="H51" s="229" t="str">
        <f t="shared" si="5"/>
        <v/>
      </c>
      <c r="I51" s="229" t="str">
        <f>+Zusammenfassung!T43</f>
        <v/>
      </c>
      <c r="J51" s="230" t="str">
        <f t="shared" si="6"/>
        <v/>
      </c>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4"/>
      <c r="AP51" s="173"/>
      <c r="BK51" s="175"/>
      <c r="BL51" s="175"/>
      <c r="BM51" s="175"/>
      <c r="BN51" s="175"/>
      <c r="BO51" s="175"/>
    </row>
    <row r="52" spans="4:67" x14ac:dyDescent="0.25">
      <c r="D52" s="172"/>
      <c r="E52" s="227" t="str">
        <f>+IF(Mitarbeitende!D46="","",Mitarbeitende!D46)</f>
        <v/>
      </c>
      <c r="F52" s="228" t="str">
        <f>+IF(Mitarbeitende!E46="","",Mitarbeitende!E46&amp;" "&amp;Mitarbeitende!F46)</f>
        <v/>
      </c>
      <c r="G52" s="229" t="str">
        <f>+IF(Mitarbeitende!K46="","",Mitarbeitende!K46)</f>
        <v/>
      </c>
      <c r="H52" s="229" t="str">
        <f t="shared" si="5"/>
        <v/>
      </c>
      <c r="I52" s="229" t="str">
        <f>+Zusammenfassung!T44</f>
        <v/>
      </c>
      <c r="J52" s="230" t="str">
        <f t="shared" si="6"/>
        <v/>
      </c>
      <c r="K52" s="192"/>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4"/>
      <c r="AP52" s="173"/>
      <c r="BK52" s="175"/>
      <c r="BL52" s="175"/>
      <c r="BM52" s="175"/>
      <c r="BN52" s="175"/>
      <c r="BO52" s="175"/>
    </row>
    <row r="53" spans="4:67" ht="13.8" thickBot="1" x14ac:dyDescent="0.3">
      <c r="D53" s="172"/>
      <c r="E53" s="231" t="str">
        <f>+IF(Mitarbeitende!D47="","",Mitarbeitende!D47)</f>
        <v/>
      </c>
      <c r="F53" s="232" t="str">
        <f>+IF(Mitarbeitende!E47="","",Mitarbeitende!E47&amp;" "&amp;Mitarbeitende!F47)</f>
        <v/>
      </c>
      <c r="G53" s="233" t="str">
        <f>+IF(Mitarbeitende!K47="","",Mitarbeitende!K47)</f>
        <v/>
      </c>
      <c r="H53" s="233" t="str">
        <f t="shared" si="5"/>
        <v/>
      </c>
      <c r="I53" s="233" t="str">
        <f>+Zusammenfassung!T45</f>
        <v/>
      </c>
      <c r="J53" s="234" t="str">
        <f t="shared" si="6"/>
        <v/>
      </c>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7"/>
      <c r="AP53" s="173"/>
      <c r="BK53" s="175"/>
      <c r="BL53" s="175"/>
      <c r="BM53" s="175"/>
      <c r="BN53" s="175"/>
      <c r="BO53" s="175"/>
    </row>
    <row r="54" spans="4:67" ht="15" customHeight="1" thickBot="1" x14ac:dyDescent="0.3">
      <c r="D54" s="179"/>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1"/>
    </row>
    <row r="56" spans="4:67" ht="13.8" x14ac:dyDescent="0.25">
      <c r="E56" s="182" t="s">
        <v>46</v>
      </c>
    </row>
    <row r="57" spans="4:67" ht="13.8" x14ac:dyDescent="0.25">
      <c r="E57" s="182" t="s">
        <v>47</v>
      </c>
    </row>
    <row r="58" spans="4:67" ht="13.8" x14ac:dyDescent="0.25">
      <c r="E58" s="182" t="s">
        <v>48</v>
      </c>
    </row>
  </sheetData>
  <sheetProtection sheet="1" selectLockedCells="1"/>
  <mergeCells count="10">
    <mergeCell ref="D3:AP3"/>
    <mergeCell ref="E7:J7"/>
    <mergeCell ref="E8:J8"/>
    <mergeCell ref="AR10:AU10"/>
    <mergeCell ref="E11:E13"/>
    <mergeCell ref="F11:F13"/>
    <mergeCell ref="G11:G13"/>
    <mergeCell ref="H11:H13"/>
    <mergeCell ref="I11:I13"/>
    <mergeCell ref="J11:J13"/>
  </mergeCells>
  <conditionalFormatting sqref="K14:AO53">
    <cfRule type="cellIs" dxfId="31" priority="1" operator="between">
      <formula>0.5</formula>
      <formula>1</formula>
    </cfRule>
    <cfRule type="expression" dxfId="30" priority="3">
      <formula>K$8="J"</formula>
    </cfRule>
    <cfRule type="expression" dxfId="29" priority="4">
      <formula>K$7="N"</formula>
    </cfRule>
  </conditionalFormatting>
  <conditionalFormatting sqref="AM14:AO53">
    <cfRule type="expression" dxfId="28" priority="2">
      <formula>+ISNUMBER(AM$10)=FALSE</formula>
    </cfRule>
  </conditionalFormatting>
  <dataValidations count="2">
    <dataValidation type="date" allowBlank="1" showInputMessage="1" showErrorMessage="1" sqref="AR10:AU10" xr:uid="{386A304E-8B26-41C8-81FE-BB39C16ADA49}">
      <formula1>44562</formula1>
      <formula2>54788</formula2>
    </dataValidation>
    <dataValidation type="list" allowBlank="1" showInputMessage="1" showErrorMessage="1" sqref="K14:AO53" xr:uid="{F5C58B70-1AF0-4259-9807-69189FB43D93}">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s>
  <pageMargins left="0.51181102362204722" right="0.51181102362204722" top="0.59055118110236227" bottom="0.59055118110236227"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CCB3E10-32A8-40E5-930A-0DE8B75AEDCD}">
          <x14:formula1>
            <xm:f>'Interne Parmeter'!$C$3:$C$4</xm:f>
          </x14:formula1>
          <xm:sqref>K7:AO8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17</vt:i4>
      </vt:variant>
    </vt:vector>
  </HeadingPairs>
  <TitlesOfParts>
    <vt:vector size="35" baseType="lpstr">
      <vt:lpstr>Startseite</vt:lpstr>
      <vt:lpstr>Mitarbeitende</vt:lpstr>
      <vt:lpstr>Übersicht Feiertage</vt:lpstr>
      <vt:lpstr>Feiertage nach Bundesländern</vt:lpstr>
      <vt:lpstr>Jan</vt:lpstr>
      <vt:lpstr>Feb</vt:lpstr>
      <vt:lpstr>Mrz</vt:lpstr>
      <vt:lpstr>Apr</vt:lpstr>
      <vt:lpstr>Mai</vt:lpstr>
      <vt:lpstr>Jun</vt:lpstr>
      <vt:lpstr>Jul</vt:lpstr>
      <vt:lpstr>Aug</vt:lpstr>
      <vt:lpstr>Sep</vt:lpstr>
      <vt:lpstr>Okt</vt:lpstr>
      <vt:lpstr>Nov</vt:lpstr>
      <vt:lpstr>Dez</vt:lpstr>
      <vt:lpstr>Zusammenfassung</vt:lpstr>
      <vt:lpstr>Interne Parmeter</vt:lpstr>
      <vt:lpstr>Apr!Druckbereich</vt:lpstr>
      <vt:lpstr>Aug!Druckbereich</vt:lpstr>
      <vt:lpstr>Dez!Druckbereich</vt:lpstr>
      <vt:lpstr>Feb!Druckbereich</vt:lpstr>
      <vt:lpstr>'Feiertage nach Bundesländern'!Druckbereich</vt:lpstr>
      <vt:lpstr>Jan!Druckbereich</vt:lpstr>
      <vt:lpstr>Jul!Druckbereich</vt:lpstr>
      <vt:lpstr>Jun!Druckbereich</vt:lpstr>
      <vt:lpstr>Mai!Druckbereich</vt:lpstr>
      <vt:lpstr>Mitarbeitende!Druckbereich</vt:lpstr>
      <vt:lpstr>Mrz!Druckbereich</vt:lpstr>
      <vt:lpstr>Nov!Druckbereich</vt:lpstr>
      <vt:lpstr>Okt!Druckbereich</vt:lpstr>
      <vt:lpstr>Sep!Druckbereich</vt:lpstr>
      <vt:lpstr>Startseite!Druckbereich</vt:lpstr>
      <vt:lpstr>'Übersicht Feiertage'!Druckbereich</vt:lpstr>
      <vt:lpstr>Zusammenfassung!Druckbereich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Templates ControllingBerater 2018</dc:title>
  <dc:creator>mwolff</dc:creator>
  <cp:lastModifiedBy>Michael Konetzny</cp:lastModifiedBy>
  <cp:lastPrinted>2023-11-21T08:22:30Z</cp:lastPrinted>
  <dcterms:created xsi:type="dcterms:W3CDTF">2006-09-16T00:00:00Z</dcterms:created>
  <dcterms:modified xsi:type="dcterms:W3CDTF">2025-11-21T07:55:21Z</dcterms:modified>
</cp:coreProperties>
</file>